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/>
  <xr:revisionPtr revIDLastSave="0" documentId="13_ncr:1_{D53F143B-5413-451E-B3D1-012ED36399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l 1 Aprile 2026" sheetId="31" r:id="rId1"/>
  </sheets>
  <definedNames>
    <definedName name="_xlnm.Print_Area" localSheetId="0">'dal 1 Aprile 2026'!$B$1:$R$47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41" i="31" l="1"/>
  <c r="P31" i="31"/>
  <c r="P21" i="31"/>
  <c r="G20" i="31"/>
  <c r="G21" i="31"/>
  <c r="G22" i="31"/>
  <c r="K20" i="31" l="1"/>
  <c r="L23" i="31"/>
  <c r="J44" i="31"/>
  <c r="J43" i="31"/>
  <c r="J40" i="31"/>
  <c r="J34" i="31"/>
  <c r="J33" i="31"/>
  <c r="J30" i="31"/>
  <c r="J24" i="31"/>
  <c r="J23" i="31"/>
  <c r="J20" i="31"/>
  <c r="M40" i="31"/>
  <c r="M30" i="31"/>
  <c r="M20" i="31"/>
  <c r="Q44" i="31"/>
  <c r="Q43" i="31"/>
  <c r="Q41" i="31"/>
  <c r="Q34" i="31"/>
  <c r="Q33" i="31"/>
  <c r="Q31" i="31"/>
  <c r="Q24" i="31"/>
  <c r="Q23" i="31"/>
  <c r="Q21" i="31"/>
  <c r="P44" i="31"/>
  <c r="P43" i="31"/>
  <c r="P34" i="31"/>
  <c r="P33" i="31"/>
  <c r="P24" i="31"/>
  <c r="P23" i="31"/>
  <c r="I22" i="31"/>
  <c r="I20" i="31"/>
  <c r="I21" i="31"/>
  <c r="H20" i="31" l="1"/>
  <c r="H21" i="31"/>
  <c r="H22" i="31"/>
  <c r="L43" i="31"/>
  <c r="L33" i="31"/>
  <c r="K30" i="31"/>
  <c r="K40" i="31" l="1"/>
  <c r="O41" i="31" s="1"/>
  <c r="O31" i="31"/>
  <c r="O21" i="31"/>
  <c r="N43" i="31" l="1"/>
  <c r="N33" i="31"/>
  <c r="N23" i="31"/>
  <c r="O23" i="31" l="1"/>
  <c r="F30" i="31" l="1"/>
  <c r="F40" i="31" s="1"/>
  <c r="O24" i="31" l="1"/>
  <c r="E32" i="31"/>
  <c r="I32" i="31" s="1"/>
  <c r="D32" i="31"/>
  <c r="H32" i="31" s="1"/>
  <c r="C32" i="31"/>
  <c r="G32" i="31" s="1"/>
  <c r="E31" i="31"/>
  <c r="I31" i="31" s="1"/>
  <c r="D31" i="31"/>
  <c r="H31" i="31" s="1"/>
  <c r="C31" i="31"/>
  <c r="G31" i="31" s="1"/>
  <c r="E30" i="31"/>
  <c r="I30" i="31" s="1"/>
  <c r="D30" i="31"/>
  <c r="H30" i="31" s="1"/>
  <c r="C30" i="31"/>
  <c r="G30" i="31" s="1"/>
  <c r="B32" i="31"/>
  <c r="B42" i="31" s="1"/>
  <c r="B31" i="31"/>
  <c r="B41" i="31" s="1"/>
  <c r="B30" i="31"/>
  <c r="B40" i="31" s="1"/>
  <c r="E41" i="31" l="1"/>
  <c r="I41" i="31" s="1"/>
  <c r="D42" i="31"/>
  <c r="H42" i="31" s="1"/>
  <c r="C41" i="31"/>
  <c r="G41" i="31" s="1"/>
  <c r="E42" i="31"/>
  <c r="I42" i="31" s="1"/>
  <c r="D41" i="31"/>
  <c r="H41" i="31" s="1"/>
  <c r="C42" i="31"/>
  <c r="G42" i="31" s="1"/>
  <c r="E40" i="31"/>
  <c r="I40" i="31" s="1"/>
  <c r="D40" i="31"/>
  <c r="H40" i="31" s="1"/>
  <c r="C40" i="31"/>
  <c r="G40" i="31" s="1"/>
  <c r="B28" i="31" l="1"/>
  <c r="B38" i="31" s="1"/>
  <c r="O34" i="31" l="1"/>
  <c r="O33" i="31"/>
  <c r="O44" i="31"/>
  <c r="O43" i="31"/>
</calcChain>
</file>

<file path=xl/sharedStrings.xml><?xml version="1.0" encoding="utf-8"?>
<sst xmlns="http://schemas.openxmlformats.org/spreadsheetml/2006/main" count="90" uniqueCount="41">
  <si>
    <t>UC3</t>
  </si>
  <si>
    <t>UC6</t>
  </si>
  <si>
    <t>fascia F1</t>
  </si>
  <si>
    <t>fascia F2</t>
  </si>
  <si>
    <t>fascia F3</t>
  </si>
  <si>
    <t xml:space="preserve"> Valori al netto delle imposte</t>
  </si>
  <si>
    <r>
      <t xml:space="preserve">  Fascia F1</t>
    </r>
    <r>
      <rPr>
        <sz val="9"/>
        <rFont val="Calibri"/>
        <family val="2"/>
      </rPr>
      <t>: dalle 8 alle 19 nei giorni dal lunedì al venerdì, escluse le festività nazionali</t>
    </r>
  </si>
  <si>
    <r>
      <t xml:space="preserve">  Fascia F2</t>
    </r>
    <r>
      <rPr>
        <sz val="9"/>
        <rFont val="Calibri"/>
        <family val="2"/>
      </rPr>
      <t>: dalle 7 alle 8 e dalle 19 alle 23 nei giorni dal lunedì al venerdì e dalle 7 alle 23 del sabato, escluse le festività nazionali</t>
    </r>
  </si>
  <si>
    <r>
      <t xml:space="preserve">  Fascia F3</t>
    </r>
    <r>
      <rPr>
        <sz val="9"/>
        <rFont val="Calibri"/>
        <family val="2"/>
      </rPr>
      <t>: dalle 23 alle 7 nei giorni dal lunedì al sabato e tutte le ore dei giorni di domenica e festività nazionali</t>
    </r>
  </si>
  <si>
    <t>Materia energia</t>
  </si>
  <si>
    <t>Trasporto e gestione del contatore</t>
  </si>
  <si>
    <t>DIS</t>
  </si>
  <si>
    <t>TRAS</t>
  </si>
  <si>
    <t>MIS</t>
  </si>
  <si>
    <t>Sconto bolletta elettronica</t>
  </si>
  <si>
    <t>Ai clienti che ricevono la bolletta in formato elettronico e la pagano con addebito automatico è applicato uno sconto di 6,60 euro/anno.</t>
  </si>
  <si>
    <t>Quota energia (euro/kWh)</t>
  </si>
  <si>
    <t>Quota fissa (euro/anno)</t>
  </si>
  <si>
    <t>Quota potenza (euro/kW/anno)</t>
  </si>
  <si>
    <r>
      <t xml:space="preserve"> - Trasporto e gestione del contatore</t>
    </r>
    <r>
      <rPr>
        <sz val="9"/>
        <rFont val="Calibri"/>
        <family val="2"/>
      </rPr>
      <t>: distribuzione (DIS), trasmissione (TRAS), misura (MIS), perequazione (UC3), qualità (UC6)</t>
    </r>
  </si>
  <si>
    <t xml:space="preserve"> energia elettrica</t>
  </si>
  <si>
    <r>
      <t xml:space="preserve"> - Oneri di sistema</t>
    </r>
    <r>
      <rPr>
        <sz val="9"/>
        <rFont val="Calibri"/>
        <family val="2"/>
      </rPr>
      <t>: componenti A</t>
    </r>
    <r>
      <rPr>
        <vertAlign val="subscript"/>
        <sz val="9"/>
        <rFont val="Calibri"/>
        <family val="2"/>
      </rPr>
      <t>SOS</t>
    </r>
    <r>
      <rPr>
        <sz val="9"/>
        <rFont val="Calibri"/>
        <family val="2"/>
      </rPr>
      <t xml:space="preserve"> e A</t>
    </r>
    <r>
      <rPr>
        <vertAlign val="subscript"/>
        <sz val="9"/>
        <rFont val="Calibri"/>
        <family val="2"/>
      </rPr>
      <t>RIM</t>
    </r>
  </si>
  <si>
    <r>
      <t>*</t>
    </r>
    <r>
      <rPr>
        <sz val="10"/>
        <rFont val="Calibri"/>
        <family val="2"/>
      </rPr>
      <t xml:space="preserve"> </t>
    </r>
    <r>
      <rPr>
        <i/>
        <sz val="10"/>
        <rFont val="Calibri"/>
        <family val="2"/>
      </rPr>
      <t>Valori per A</t>
    </r>
    <r>
      <rPr>
        <i/>
        <vertAlign val="subscript"/>
        <sz val="10"/>
        <rFont val="Calibri"/>
        <family val="2"/>
      </rPr>
      <t>SOS</t>
    </r>
    <r>
      <rPr>
        <i/>
        <sz val="10"/>
        <rFont val="Calibri"/>
        <family val="2"/>
      </rPr>
      <t xml:space="preserve"> non agevolata (classe 0)</t>
    </r>
  </si>
  <si>
    <t>Prezzo Energia (PUN+Ω)</t>
  </si>
  <si>
    <t xml:space="preserve"> - per potenze impegnate inferiori o uguali a 100 kW</t>
  </si>
  <si>
    <t xml:space="preserve"> - per potenze impegnate superiori a 100 kW e inferiori o uguali a 500 kW</t>
  </si>
  <si>
    <t xml:space="preserve"> - per potenze impegnate superiori a 500 kW</t>
  </si>
  <si>
    <t>Condizioni economiche per i clienti del Servizio di Salvaguardia</t>
  </si>
  <si>
    <r>
      <t xml:space="preserve"> -   </t>
    </r>
    <r>
      <rPr>
        <b/>
        <sz val="9"/>
        <rFont val="Calibri"/>
        <family val="2"/>
      </rPr>
      <t>Materia energia</t>
    </r>
    <r>
      <rPr>
        <sz val="9"/>
        <rFont val="Calibri"/>
        <family val="2"/>
      </rPr>
      <t>: energia (PUN+</t>
    </r>
    <r>
      <rPr>
        <sz val="9"/>
        <rFont val="Times New Roman"/>
        <family val="1"/>
      </rPr>
      <t>Ω</t>
    </r>
    <r>
      <rPr>
        <sz val="9"/>
        <rFont val="Calibri"/>
        <family val="2"/>
      </rPr>
      <t>), copertura oneri per la morosità (C</t>
    </r>
    <r>
      <rPr>
        <vertAlign val="subscript"/>
        <sz val="9"/>
        <rFont val="Calibri"/>
        <family val="2"/>
      </rPr>
      <t>SAL</t>
    </r>
    <r>
      <rPr>
        <sz val="9"/>
        <rFont val="Calibri"/>
        <family val="2"/>
      </rPr>
      <t>)</t>
    </r>
  </si>
  <si>
    <t>Oneri di sistema</t>
  </si>
  <si>
    <r>
      <t>C</t>
    </r>
    <r>
      <rPr>
        <vertAlign val="subscript"/>
        <sz val="9"/>
        <color theme="0" tint="-0.499984740745262"/>
        <rFont val="Calibri"/>
        <family val="2"/>
        <scheme val="minor"/>
      </rPr>
      <t>SAL</t>
    </r>
  </si>
  <si>
    <r>
      <t>A</t>
    </r>
    <r>
      <rPr>
        <b/>
        <vertAlign val="subscript"/>
        <sz val="12"/>
        <rFont val="Calibri"/>
        <family val="2"/>
      </rPr>
      <t>SOS</t>
    </r>
    <r>
      <rPr>
        <b/>
        <sz val="12"/>
        <rFont val="Calibri"/>
        <family val="2"/>
      </rPr>
      <t>*</t>
    </r>
  </si>
  <si>
    <r>
      <t>A</t>
    </r>
    <r>
      <rPr>
        <b/>
        <vertAlign val="subscript"/>
        <sz val="12"/>
        <rFont val="Calibri"/>
        <family val="2"/>
      </rPr>
      <t>RIM</t>
    </r>
  </si>
  <si>
    <t>Per visualizzare in dettaglio le componenti di prezzo, cliccare su "+" sopra le colonne G, O</t>
  </si>
  <si>
    <t>UTENZE NON DOMESTICHE MEDIA TENSIONE</t>
  </si>
  <si>
    <t>così come stabilito dalla delibera 363/2023/R/EEL dell'Autorità di Regolazione per Energia Reti e Ambiente</t>
  </si>
  <si>
    <t>Aprile 2026</t>
  </si>
  <si>
    <t>Maggio 2026</t>
  </si>
  <si>
    <t>Giugno 2026</t>
  </si>
  <si>
    <t>1 aprile - 31 giugno 2026</t>
  </si>
  <si>
    <t>2°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</si>
</sst>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_-;\-* #,##0_-;_-* &quot;-&quot;_-;_-@_-"/>
    <numFmt numFmtId="165" formatCode="0.000000"/>
    <numFmt numFmtId="166" formatCode="#,##0.000000_ ;\-#,##0.000000\ "/>
    <numFmt numFmtId="167" formatCode="#,##0.0000_ ;\-#,##0.0000\ "/>
    <numFmt numFmtId="168" formatCode="#,##0.000000_ ;[Red]\-#,##0.000000\ "/>
    <numFmt numFmtId="169" formatCode="#,##0.0000000_ ;[Red]\-#,##0.0000000\ "/>
  </numFmts>
  <fonts count="37" x14ac:knownFonts="1">
    <font>
      <sz val="10"/>
      <name val="Arial"/>
    </font>
    <font>
      <sz val="10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sz val="12"/>
      <name val="Calibri"/>
      <family val="2"/>
    </font>
    <font>
      <i/>
      <sz val="9"/>
      <name val="Calibri"/>
      <family val="2"/>
    </font>
    <font>
      <b/>
      <i/>
      <sz val="10"/>
      <name val="Calibri"/>
      <family val="2"/>
    </font>
    <font>
      <b/>
      <sz val="14"/>
      <name val="Calibri"/>
      <family val="2"/>
    </font>
    <font>
      <b/>
      <sz val="9"/>
      <name val="Calibri"/>
      <family val="2"/>
    </font>
    <font>
      <sz val="9"/>
      <name val="Calibri"/>
      <family val="2"/>
    </font>
    <font>
      <sz val="10"/>
      <color indexed="22"/>
      <name val="Calibri"/>
      <family val="2"/>
    </font>
    <font>
      <sz val="10"/>
      <name val="Arial"/>
      <family val="2"/>
    </font>
    <font>
      <i/>
      <sz val="10"/>
      <name val="Calibri"/>
      <family val="2"/>
    </font>
    <font>
      <vertAlign val="subscript"/>
      <sz val="9"/>
      <name val="Calibri"/>
      <family val="2"/>
    </font>
    <font>
      <i/>
      <vertAlign val="subscript"/>
      <sz val="10"/>
      <name val="Calibri"/>
      <family val="2"/>
    </font>
    <font>
      <b/>
      <sz val="11"/>
      <color rgb="FF0070C0"/>
      <name val="Calibri"/>
      <family val="2"/>
    </font>
    <font>
      <b/>
      <sz val="11"/>
      <color theme="3"/>
      <name val="Calibri"/>
      <family val="2"/>
    </font>
    <font>
      <i/>
      <sz val="9"/>
      <color theme="0" tint="-0.499984740745262"/>
      <name val="Calibri"/>
      <family val="2"/>
    </font>
    <font>
      <b/>
      <sz val="12"/>
      <color theme="0"/>
      <name val="Calibri"/>
      <family val="2"/>
    </font>
    <font>
      <b/>
      <sz val="12"/>
      <color theme="4" tint="-0.249977111117893"/>
      <name val="Calibri"/>
      <family val="2"/>
    </font>
    <font>
      <b/>
      <i/>
      <sz val="10"/>
      <color theme="4" tint="-0.249977111117893"/>
      <name val="Calibri"/>
      <family val="2"/>
    </font>
    <font>
      <i/>
      <sz val="10"/>
      <color theme="4" tint="-0.249977111117893"/>
      <name val="Calibri"/>
      <family val="2"/>
    </font>
    <font>
      <b/>
      <sz val="11"/>
      <color rgb="FFC00000"/>
      <name val="Calibri"/>
      <family val="2"/>
    </font>
    <font>
      <b/>
      <sz val="10"/>
      <color rgb="FFC00000"/>
      <name val="Calibri"/>
      <family val="2"/>
    </font>
    <font>
      <b/>
      <sz val="12"/>
      <color rgb="FFC00000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sz val="9"/>
      <name val="Times New Roman"/>
      <family val="1"/>
    </font>
    <font>
      <sz val="8"/>
      <name val="Calibri"/>
      <family val="2"/>
    </font>
    <font>
      <sz val="10"/>
      <color theme="0" tint="-0.499984740745262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vertAlign val="subscript"/>
      <sz val="9"/>
      <color theme="0" tint="-0.499984740745262"/>
      <name val="Calibri"/>
      <family val="2"/>
      <scheme val="minor"/>
    </font>
    <font>
      <sz val="9"/>
      <color theme="0" tint="-0.499984740745262"/>
      <name val="Calibri"/>
      <family val="2"/>
    </font>
    <font>
      <sz val="12"/>
      <color theme="0" tint="-0.499984740745262"/>
      <name val="Calibri"/>
      <family val="2"/>
      <scheme val="minor"/>
    </font>
    <font>
      <b/>
      <vertAlign val="subscript"/>
      <sz val="12"/>
      <name val="Calibri"/>
      <family val="2"/>
    </font>
    <font>
      <b/>
      <sz val="10"/>
      <name val="Times New Roman"/>
      <family val="1"/>
    </font>
    <font>
      <b/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108">
    <xf numFmtId="0" fontId="0" fillId="0" borderId="0" xfId="0"/>
    <xf numFmtId="0" fontId="2" fillId="2" borderId="0" xfId="1" applyFont="1" applyFill="1" applyAlignment="1" applyProtection="1">
      <alignment vertical="center"/>
      <protection locked="0"/>
    </xf>
    <xf numFmtId="0" fontId="4" fillId="2" borderId="0" xfId="1" applyFont="1" applyFill="1" applyAlignment="1" applyProtection="1">
      <alignment vertical="center"/>
      <protection locked="0"/>
    </xf>
    <xf numFmtId="0" fontId="2" fillId="2" borderId="0" xfId="1" applyFont="1" applyFill="1" applyAlignment="1">
      <alignment vertical="center"/>
    </xf>
    <xf numFmtId="0" fontId="7" fillId="2" borderId="0" xfId="1" applyFont="1" applyFill="1" applyAlignment="1" applyProtection="1">
      <alignment vertical="center"/>
      <protection locked="0"/>
    </xf>
    <xf numFmtId="0" fontId="5" fillId="2" borderId="0" xfId="1" applyFont="1" applyFill="1" applyAlignment="1" applyProtection="1">
      <alignment vertical="center"/>
      <protection locked="0"/>
    </xf>
    <xf numFmtId="0" fontId="10" fillId="2" borderId="0" xfId="1" applyFont="1" applyFill="1" applyAlignment="1">
      <alignment vertical="center"/>
    </xf>
    <xf numFmtId="0" fontId="18" fillId="4" borderId="5" xfId="0" applyFont="1" applyFill="1" applyBorder="1" applyAlignment="1">
      <alignment horizontal="center" vertical="center"/>
    </xf>
    <xf numFmtId="0" fontId="3" fillId="2" borderId="0" xfId="1" applyFont="1" applyFill="1" applyAlignment="1" applyProtection="1">
      <alignment horizontal="center" vertical="center"/>
      <protection locked="0"/>
    </xf>
    <xf numFmtId="166" fontId="2" fillId="2" borderId="0" xfId="1" applyNumberFormat="1" applyFont="1" applyFill="1" applyAlignment="1">
      <alignment vertical="center"/>
    </xf>
    <xf numFmtId="168" fontId="2" fillId="2" borderId="0" xfId="1" applyNumberFormat="1" applyFont="1" applyFill="1" applyAlignment="1">
      <alignment vertical="center"/>
    </xf>
    <xf numFmtId="167" fontId="17" fillId="3" borderId="10" xfId="0" quotePrefix="1" applyNumberFormat="1" applyFont="1" applyFill="1" applyBorder="1" applyAlignment="1">
      <alignment horizontal="right" vertical="center"/>
    </xf>
    <xf numFmtId="0" fontId="21" fillId="2" borderId="0" xfId="1" applyFont="1" applyFill="1" applyAlignment="1" applyProtection="1">
      <alignment vertical="center"/>
      <protection locked="0"/>
    </xf>
    <xf numFmtId="0" fontId="16" fillId="3" borderId="0" xfId="1" applyFont="1" applyFill="1" applyAlignment="1" applyProtection="1">
      <alignment horizontal="center" vertical="center"/>
      <protection locked="0"/>
    </xf>
    <xf numFmtId="0" fontId="22" fillId="3" borderId="0" xfId="1" applyFont="1" applyFill="1" applyAlignment="1" applyProtection="1">
      <alignment horizontal="center" vertical="center"/>
      <protection locked="0"/>
    </xf>
    <xf numFmtId="0" fontId="23" fillId="2" borderId="0" xfId="1" applyFont="1" applyFill="1" applyAlignment="1" applyProtection="1">
      <alignment horizontal="center" vertical="center"/>
      <protection locked="0"/>
    </xf>
    <xf numFmtId="49" fontId="20" fillId="2" borderId="0" xfId="1" applyNumberFormat="1" applyFont="1" applyFill="1" applyAlignment="1">
      <alignment horizontal="left" vertical="center"/>
    </xf>
    <xf numFmtId="49" fontId="6" fillId="2" borderId="0" xfId="1" applyNumberFormat="1" applyFont="1" applyFill="1" applyAlignment="1">
      <alignment horizontal="left" vertical="center"/>
    </xf>
    <xf numFmtId="0" fontId="3" fillId="2" borderId="2" xfId="1" applyFont="1" applyFill="1" applyBorder="1" applyAlignment="1">
      <alignment vertical="center"/>
    </xf>
    <xf numFmtId="0" fontId="3" fillId="2" borderId="4" xfId="1" applyFont="1" applyFill="1" applyBorder="1" applyAlignment="1">
      <alignment vertical="center"/>
    </xf>
    <xf numFmtId="0" fontId="3" fillId="2" borderId="3" xfId="1" applyFont="1" applyFill="1" applyBorder="1" applyAlignment="1">
      <alignment vertical="center"/>
    </xf>
    <xf numFmtId="0" fontId="6" fillId="2" borderId="5" xfId="1" applyFont="1" applyFill="1" applyBorder="1" applyAlignment="1">
      <alignment vertical="center"/>
    </xf>
    <xf numFmtId="0" fontId="2" fillId="2" borderId="0" xfId="2" applyFont="1" applyFill="1" applyAlignment="1" applyProtection="1">
      <alignment vertical="center"/>
      <protection locked="0"/>
    </xf>
    <xf numFmtId="0" fontId="19" fillId="2" borderId="0" xfId="2" applyFont="1" applyFill="1" applyAlignment="1" applyProtection="1">
      <alignment vertical="center"/>
      <protection locked="0"/>
    </xf>
    <xf numFmtId="0" fontId="15" fillId="2" borderId="0" xfId="2" applyFont="1" applyFill="1" applyAlignment="1" applyProtection="1">
      <alignment vertical="center"/>
      <protection locked="0"/>
    </xf>
    <xf numFmtId="0" fontId="3" fillId="2" borderId="0" xfId="2" applyFont="1" applyFill="1" applyAlignment="1" applyProtection="1">
      <alignment vertical="center"/>
      <protection locked="0"/>
    </xf>
    <xf numFmtId="0" fontId="7" fillId="2" borderId="0" xfId="2" applyFont="1" applyFill="1" applyAlignment="1" applyProtection="1">
      <alignment vertical="center"/>
      <protection locked="0"/>
    </xf>
    <xf numFmtId="17" fontId="2" fillId="2" borderId="1" xfId="2" quotePrefix="1" applyNumberFormat="1" applyFont="1" applyFill="1" applyBorder="1" applyAlignment="1">
      <alignment horizontal="right" vertical="center"/>
    </xf>
    <xf numFmtId="49" fontId="2" fillId="2" borderId="1" xfId="2" quotePrefix="1" applyNumberFormat="1" applyFont="1" applyFill="1" applyBorder="1" applyAlignment="1">
      <alignment horizontal="right" vertical="center"/>
    </xf>
    <xf numFmtId="0" fontId="30" fillId="3" borderId="3" xfId="0" applyFont="1" applyFill="1" applyBorder="1" applyAlignment="1">
      <alignment horizontal="center" vertical="center"/>
    </xf>
    <xf numFmtId="0" fontId="30" fillId="3" borderId="1" xfId="0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center" vertical="center"/>
    </xf>
    <xf numFmtId="0" fontId="6" fillId="2" borderId="7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169" fontId="32" fillId="2" borderId="1" xfId="1" applyNumberFormat="1" applyFont="1" applyFill="1" applyBorder="1" applyAlignment="1">
      <alignment horizontal="right" vertical="center"/>
    </xf>
    <xf numFmtId="169" fontId="3" fillId="2" borderId="1" xfId="1" applyNumberFormat="1" applyFont="1" applyFill="1" applyBorder="1" applyAlignment="1">
      <alignment horizontal="center" vertical="center"/>
    </xf>
    <xf numFmtId="169" fontId="30" fillId="3" borderId="3" xfId="0" quotePrefix="1" applyNumberFormat="1" applyFont="1" applyFill="1" applyBorder="1" applyAlignment="1">
      <alignment horizontal="right" vertical="center"/>
    </xf>
    <xf numFmtId="169" fontId="32" fillId="2" borderId="6" xfId="2" applyNumberFormat="1" applyFont="1" applyFill="1" applyBorder="1" applyAlignment="1">
      <alignment horizontal="right" vertical="center"/>
    </xf>
    <xf numFmtId="169" fontId="30" fillId="3" borderId="5" xfId="0" quotePrefix="1" applyNumberFormat="1" applyFont="1" applyFill="1" applyBorder="1" applyAlignment="1">
      <alignment horizontal="right" vertical="center"/>
    </xf>
    <xf numFmtId="169" fontId="32" fillId="2" borderId="5" xfId="2" applyNumberFormat="1" applyFont="1" applyFill="1" applyBorder="1" applyAlignment="1">
      <alignment vertical="center"/>
    </xf>
    <xf numFmtId="169" fontId="3" fillId="2" borderId="5" xfId="1" applyNumberFormat="1" applyFont="1" applyFill="1" applyBorder="1" applyAlignment="1">
      <alignment horizontal="center" vertical="center"/>
    </xf>
    <xf numFmtId="169" fontId="36" fillId="3" borderId="3" xfId="0" quotePrefix="1" applyNumberFormat="1" applyFont="1" applyFill="1" applyBorder="1" applyAlignment="1">
      <alignment horizontal="center" vertical="center"/>
    </xf>
    <xf numFmtId="169" fontId="36" fillId="3" borderId="5" xfId="0" quotePrefix="1" applyNumberFormat="1" applyFont="1" applyFill="1" applyBorder="1" applyAlignment="1">
      <alignment horizontal="center" vertical="center"/>
    </xf>
    <xf numFmtId="169" fontId="32" fillId="2" borderId="5" xfId="2" applyNumberFormat="1" applyFont="1" applyFill="1" applyBorder="1" applyAlignment="1">
      <alignment horizontal="right" vertical="center"/>
    </xf>
    <xf numFmtId="169" fontId="3" fillId="2" borderId="9" xfId="1" applyNumberFormat="1" applyFont="1" applyFill="1" applyBorder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169" fontId="3" fillId="2" borderId="2" xfId="1" applyNumberFormat="1" applyFont="1" applyFill="1" applyBorder="1" applyAlignment="1">
      <alignment vertical="center"/>
    </xf>
    <xf numFmtId="169" fontId="3" fillId="2" borderId="13" xfId="1" applyNumberFormat="1" applyFont="1" applyFill="1" applyBorder="1" applyAlignment="1">
      <alignment vertical="center"/>
    </xf>
    <xf numFmtId="169" fontId="3" fillId="2" borderId="0" xfId="2" applyNumberFormat="1" applyFont="1" applyFill="1" applyAlignment="1">
      <alignment vertical="center"/>
    </xf>
    <xf numFmtId="0" fontId="3" fillId="2" borderId="2" xfId="2" applyFont="1" applyFill="1" applyBorder="1" applyAlignment="1">
      <alignment horizontal="center" vertical="center"/>
    </xf>
    <xf numFmtId="49" fontId="6" fillId="3" borderId="0" xfId="1" applyNumberFormat="1" applyFont="1" applyFill="1" applyAlignment="1">
      <alignment horizontal="left" vertical="center"/>
    </xf>
    <xf numFmtId="0" fontId="2" fillId="3" borderId="0" xfId="1" applyFont="1" applyFill="1" applyAlignment="1" applyProtection="1">
      <alignment vertical="center"/>
      <protection locked="0"/>
    </xf>
    <xf numFmtId="165" fontId="2" fillId="3" borderId="0" xfId="1" applyNumberFormat="1" applyFont="1" applyFill="1" applyAlignment="1" applyProtection="1">
      <alignment vertical="center"/>
      <protection locked="0"/>
    </xf>
    <xf numFmtId="0" fontId="26" fillId="7" borderId="13" xfId="0" applyFont="1" applyFill="1" applyBorder="1" applyAlignment="1">
      <alignment horizontal="center" vertical="center"/>
    </xf>
    <xf numFmtId="0" fontId="3" fillId="2" borderId="2" xfId="2" applyFont="1" applyFill="1" applyBorder="1" applyAlignment="1">
      <alignment vertical="center"/>
    </xf>
    <xf numFmtId="169" fontId="32" fillId="2" borderId="9" xfId="1" applyNumberFormat="1" applyFont="1" applyFill="1" applyBorder="1" applyAlignment="1">
      <alignment horizontal="center" vertical="center"/>
    </xf>
    <xf numFmtId="169" fontId="32" fillId="2" borderId="13" xfId="1" applyNumberFormat="1" applyFont="1" applyFill="1" applyBorder="1" applyAlignment="1">
      <alignment horizontal="center" vertical="center"/>
    </xf>
    <xf numFmtId="169" fontId="35" fillId="0" borderId="3" xfId="3" quotePrefix="1" applyNumberFormat="1" applyFont="1" applyFill="1" applyBorder="1" applyAlignment="1">
      <alignment horizontal="center" vertical="center"/>
    </xf>
    <xf numFmtId="169" fontId="35" fillId="0" borderId="10" xfId="3" applyNumberFormat="1" applyFont="1" applyFill="1" applyBorder="1" applyAlignment="1">
      <alignment horizontal="center" vertical="center"/>
    </xf>
    <xf numFmtId="169" fontId="35" fillId="0" borderId="6" xfId="3" applyNumberFormat="1" applyFont="1" applyFill="1" applyBorder="1" applyAlignment="1">
      <alignment horizontal="center" vertical="center"/>
    </xf>
    <xf numFmtId="169" fontId="32" fillId="2" borderId="2" xfId="2" applyNumberFormat="1" applyFont="1" applyFill="1" applyBorder="1" applyAlignment="1">
      <alignment horizontal="right" vertical="center"/>
    </xf>
    <xf numFmtId="169" fontId="32" fillId="2" borderId="9" xfId="2" applyNumberFormat="1" applyFont="1" applyFill="1" applyBorder="1" applyAlignment="1">
      <alignment horizontal="right" vertical="center"/>
    </xf>
    <xf numFmtId="169" fontId="32" fillId="2" borderId="13" xfId="2" applyNumberFormat="1" applyFont="1" applyFill="1" applyBorder="1" applyAlignment="1">
      <alignment horizontal="right" vertical="center"/>
    </xf>
    <xf numFmtId="164" fontId="28" fillId="3" borderId="10" xfId="3" quotePrefix="1" applyFont="1" applyFill="1" applyBorder="1" applyAlignment="1">
      <alignment horizontal="left" vertical="center" wrapText="1"/>
    </xf>
    <xf numFmtId="164" fontId="28" fillId="3" borderId="6" xfId="3" quotePrefix="1" applyFont="1" applyFill="1" applyBorder="1" applyAlignment="1">
      <alignment horizontal="left" vertical="center" wrapText="1"/>
    </xf>
    <xf numFmtId="0" fontId="29" fillId="3" borderId="2" xfId="0" applyFont="1" applyFill="1" applyBorder="1" applyAlignment="1">
      <alignment horizontal="center" vertical="center"/>
    </xf>
    <xf numFmtId="0" fontId="29" fillId="3" borderId="13" xfId="0" applyFont="1" applyFill="1" applyBorder="1" applyAlignment="1">
      <alignment horizontal="center" vertical="center"/>
    </xf>
    <xf numFmtId="0" fontId="25" fillId="6" borderId="2" xfId="1" applyFont="1" applyFill="1" applyBorder="1" applyAlignment="1">
      <alignment horizontal="center" vertical="center" wrapText="1"/>
    </xf>
    <xf numFmtId="0" fontId="25" fillId="6" borderId="13" xfId="1" applyFont="1" applyFill="1" applyBorder="1" applyAlignment="1">
      <alignment horizontal="center" vertical="center" wrapText="1"/>
    </xf>
    <xf numFmtId="169" fontId="32" fillId="2" borderId="2" xfId="2" quotePrefix="1" applyNumberFormat="1" applyFont="1" applyFill="1" applyBorder="1" applyAlignment="1">
      <alignment horizontal="right" vertical="center"/>
    </xf>
    <xf numFmtId="0" fontId="3" fillId="2" borderId="0" xfId="2" applyFont="1" applyFill="1" applyAlignment="1" applyProtection="1">
      <alignment horizontal="center" vertical="center"/>
      <protection locked="0"/>
    </xf>
    <xf numFmtId="0" fontId="29" fillId="3" borderId="3" xfId="0" applyFont="1" applyFill="1" applyBorder="1" applyAlignment="1">
      <alignment horizontal="center" vertical="center"/>
    </xf>
    <xf numFmtId="0" fontId="29" fillId="3" borderId="10" xfId="0" applyFont="1" applyFill="1" applyBorder="1" applyAlignment="1">
      <alignment horizontal="center" vertical="center"/>
    </xf>
    <xf numFmtId="0" fontId="29" fillId="3" borderId="6" xfId="0" applyFont="1" applyFill="1" applyBorder="1" applyAlignment="1">
      <alignment horizontal="center" vertical="center"/>
    </xf>
    <xf numFmtId="0" fontId="25" fillId="5" borderId="3" xfId="1" applyFont="1" applyFill="1" applyBorder="1" applyAlignment="1">
      <alignment horizontal="center" vertical="center"/>
    </xf>
    <xf numFmtId="0" fontId="25" fillId="5" borderId="10" xfId="1" applyFont="1" applyFill="1" applyBorder="1" applyAlignment="1">
      <alignment horizontal="center" vertical="center"/>
    </xf>
    <xf numFmtId="0" fontId="25" fillId="5" borderId="6" xfId="1" applyFont="1" applyFill="1" applyBorder="1" applyAlignment="1">
      <alignment horizontal="center" vertical="center"/>
    </xf>
    <xf numFmtId="0" fontId="30" fillId="3" borderId="2" xfId="0" applyFont="1" applyFill="1" applyBorder="1" applyAlignment="1">
      <alignment horizontal="center" vertical="center"/>
    </xf>
    <xf numFmtId="0" fontId="30" fillId="3" borderId="13" xfId="0" applyFont="1" applyFill="1" applyBorder="1" applyAlignment="1">
      <alignment horizontal="center" vertical="center"/>
    </xf>
    <xf numFmtId="0" fontId="18" fillId="4" borderId="4" xfId="1" applyFont="1" applyFill="1" applyBorder="1" applyAlignment="1" applyProtection="1">
      <alignment horizontal="center" vertical="center"/>
      <protection locked="0"/>
    </xf>
    <xf numFmtId="0" fontId="18" fillId="4" borderId="8" xfId="1" applyFont="1" applyFill="1" applyBorder="1" applyAlignment="1" applyProtection="1">
      <alignment horizontal="center" vertical="center"/>
      <protection locked="0"/>
    </xf>
    <xf numFmtId="0" fontId="24" fillId="4" borderId="8" xfId="1" applyFont="1" applyFill="1" applyBorder="1" applyAlignment="1" applyProtection="1">
      <alignment horizontal="center" vertical="center"/>
      <protection locked="0"/>
    </xf>
    <xf numFmtId="0" fontId="18" fillId="4" borderId="7" xfId="1" applyFont="1" applyFill="1" applyBorder="1" applyAlignment="1" applyProtection="1">
      <alignment horizontal="center" vertical="center"/>
      <protection locked="0"/>
    </xf>
    <xf numFmtId="0" fontId="26" fillId="5" borderId="3" xfId="1" applyFont="1" applyFill="1" applyBorder="1" applyAlignment="1">
      <alignment horizontal="center" vertical="center"/>
    </xf>
    <xf numFmtId="0" fontId="26" fillId="5" borderId="10" xfId="1" applyFont="1" applyFill="1" applyBorder="1" applyAlignment="1">
      <alignment horizontal="center" vertical="center"/>
    </xf>
    <xf numFmtId="0" fontId="26" fillId="5" borderId="6" xfId="1" applyFont="1" applyFill="1" applyBorder="1" applyAlignment="1">
      <alignment horizontal="center" vertical="center"/>
    </xf>
    <xf numFmtId="0" fontId="33" fillId="3" borderId="2" xfId="0" applyFont="1" applyFill="1" applyBorder="1" applyAlignment="1">
      <alignment horizontal="center" vertical="center"/>
    </xf>
    <xf numFmtId="0" fontId="33" fillId="3" borderId="13" xfId="0" applyFont="1" applyFill="1" applyBorder="1" applyAlignment="1">
      <alignment horizontal="center" vertical="center"/>
    </xf>
    <xf numFmtId="0" fontId="9" fillId="3" borderId="1" xfId="2" applyFont="1" applyFill="1" applyBorder="1" applyAlignment="1" applyProtection="1">
      <alignment horizontal="left" vertical="center"/>
      <protection locked="0"/>
    </xf>
    <xf numFmtId="0" fontId="9" fillId="3" borderId="0" xfId="2" applyFont="1" applyFill="1" applyAlignment="1" applyProtection="1">
      <alignment horizontal="left" vertical="center"/>
      <protection locked="0"/>
    </xf>
    <xf numFmtId="0" fontId="9" fillId="3" borderId="14" xfId="2" applyFont="1" applyFill="1" applyBorder="1" applyAlignment="1" applyProtection="1">
      <alignment horizontal="left" vertical="center"/>
      <protection locked="0"/>
    </xf>
    <xf numFmtId="0" fontId="8" fillId="3" borderId="1" xfId="2" applyFont="1" applyFill="1" applyBorder="1" applyAlignment="1" applyProtection="1">
      <alignment horizontal="left" vertical="center"/>
      <protection locked="0"/>
    </xf>
    <xf numFmtId="0" fontId="8" fillId="3" borderId="0" xfId="2" applyFont="1" applyFill="1" applyAlignment="1" applyProtection="1">
      <alignment horizontal="left" vertical="center"/>
      <protection locked="0"/>
    </xf>
    <xf numFmtId="0" fontId="8" fillId="3" borderId="14" xfId="2" applyFont="1" applyFill="1" applyBorder="1" applyAlignment="1" applyProtection="1">
      <alignment horizontal="left" vertical="center"/>
      <protection locked="0"/>
    </xf>
    <xf numFmtId="0" fontId="8" fillId="3" borderId="1" xfId="2" applyFont="1" applyFill="1" applyBorder="1" applyAlignment="1" applyProtection="1">
      <alignment horizontal="left"/>
      <protection locked="0"/>
    </xf>
    <xf numFmtId="0" fontId="8" fillId="3" borderId="0" xfId="2" applyFont="1" applyFill="1" applyAlignment="1" applyProtection="1">
      <alignment horizontal="left"/>
      <protection locked="0"/>
    </xf>
    <xf numFmtId="0" fontId="8" fillId="3" borderId="14" xfId="2" applyFont="1" applyFill="1" applyBorder="1" applyAlignment="1" applyProtection="1">
      <alignment horizontal="left"/>
      <protection locked="0"/>
    </xf>
    <xf numFmtId="0" fontId="8" fillId="3" borderId="12" xfId="2" applyFont="1" applyFill="1" applyBorder="1" applyAlignment="1" applyProtection="1">
      <alignment horizontal="left" vertical="center"/>
      <protection locked="0"/>
    </xf>
    <xf numFmtId="0" fontId="8" fillId="3" borderId="11" xfId="2" applyFont="1" applyFill="1" applyBorder="1" applyAlignment="1" applyProtection="1">
      <alignment horizontal="left" vertical="center"/>
      <protection locked="0"/>
    </xf>
    <xf numFmtId="0" fontId="8" fillId="3" borderId="15" xfId="2" applyFont="1" applyFill="1" applyBorder="1" applyAlignment="1" applyProtection="1">
      <alignment horizontal="left" vertical="center"/>
      <protection locked="0"/>
    </xf>
    <xf numFmtId="0" fontId="8" fillId="3" borderId="4" xfId="2" applyFont="1" applyFill="1" applyBorder="1" applyAlignment="1" applyProtection="1">
      <alignment horizontal="left" vertical="center"/>
      <protection locked="0"/>
    </xf>
    <xf numFmtId="0" fontId="8" fillId="3" borderId="8" xfId="2" applyFont="1" applyFill="1" applyBorder="1" applyAlignment="1" applyProtection="1">
      <alignment horizontal="left" vertical="center"/>
      <protection locked="0"/>
    </xf>
    <xf numFmtId="0" fontId="8" fillId="3" borderId="7" xfId="2" applyFont="1" applyFill="1" applyBorder="1" applyAlignment="1" applyProtection="1">
      <alignment horizontal="left" vertical="center"/>
      <protection locked="0"/>
    </xf>
    <xf numFmtId="0" fontId="25" fillId="7" borderId="4" xfId="1" applyFont="1" applyFill="1" applyBorder="1" applyAlignment="1">
      <alignment horizontal="center" vertical="center" wrapText="1"/>
    </xf>
    <xf numFmtId="0" fontId="25" fillId="7" borderId="7" xfId="1" applyFont="1" applyFill="1" applyBorder="1" applyAlignment="1">
      <alignment horizontal="center" vertical="center" wrapText="1"/>
    </xf>
  </cellXfs>
  <cellStyles count="5">
    <cellStyle name="=C:\WINNT35\SYSTEM32\COMMAND.COM" xfId="1" xr:uid="{00000000-0005-0000-0000-000000000000}"/>
    <cellStyle name="=C:\WINNT35\SYSTEM32\COMMAND.COM 2" xfId="2" xr:uid="{00000000-0005-0000-0000-000001000000}"/>
    <cellStyle name="Migliaia [0]" xfId="3" builtinId="6"/>
    <cellStyle name="Normale" xfId="0" builtinId="0"/>
    <cellStyle name="Normale 2" xfId="4" xr:uid="{00000000-0005-0000-0000-000004000000}"/>
  </cellStyles>
  <dxfs count="1">
    <dxf>
      <font>
        <b val="0"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R48"/>
  <sheetViews>
    <sheetView tabSelected="1" zoomScaleNormal="100" workbookViewId="0">
      <selection activeCell="B5" sqref="B5"/>
    </sheetView>
  </sheetViews>
  <sheetFormatPr defaultRowHeight="12.75" outlineLevelCol="1" x14ac:dyDescent="0.2"/>
  <cols>
    <col min="1" max="1" width="1.7109375" style="1" customWidth="1"/>
    <col min="2" max="2" width="29.7109375" style="1" customWidth="1"/>
    <col min="3" max="6" width="9.7109375" style="1" hidden="1" customWidth="1" outlineLevel="1"/>
    <col min="7" max="7" width="17.42578125" style="1" customWidth="1" collapsed="1"/>
    <col min="8" max="9" width="17.42578125" style="1" customWidth="1"/>
    <col min="10" max="10" width="11.28515625" style="1" hidden="1" customWidth="1" outlineLevel="1"/>
    <col min="11" max="11" width="9.7109375" style="1" hidden="1" customWidth="1" outlineLevel="1"/>
    <col min="12" max="12" width="10.85546875" style="1" hidden="1" customWidth="1" outlineLevel="1"/>
    <col min="13" max="14" width="9.7109375" style="1" hidden="1" customWidth="1" outlineLevel="1"/>
    <col min="15" max="15" width="20.85546875" style="1" customWidth="1" collapsed="1"/>
    <col min="16" max="17" width="13.28515625" style="1" customWidth="1"/>
    <col min="18" max="16384" width="9.140625" style="1"/>
  </cols>
  <sheetData>
    <row r="1" spans="1:252" ht="14.25" customHeight="1" x14ac:dyDescent="0.2">
      <c r="B1" s="1" t="s">
        <v>20</v>
      </c>
    </row>
    <row r="2" spans="1:252" s="2" customFormat="1" ht="15" customHeight="1" x14ac:dyDescent="0.2">
      <c r="B2" s="26" t="s">
        <v>27</v>
      </c>
      <c r="C2" s="4"/>
      <c r="D2" s="4"/>
      <c r="E2" s="4"/>
      <c r="F2" s="4"/>
    </row>
    <row r="3" spans="1:252" s="2" customFormat="1" ht="15" customHeight="1" x14ac:dyDescent="0.2">
      <c r="B3" s="1" t="s">
        <v>5</v>
      </c>
      <c r="C3" s="1"/>
      <c r="D3" s="1"/>
      <c r="E3" s="1"/>
      <c r="F3" s="1"/>
    </row>
    <row r="4" spans="1:252" x14ac:dyDescent="0.2">
      <c r="R4" s="8"/>
    </row>
    <row r="5" spans="1:252" ht="15" customHeight="1" x14ac:dyDescent="0.2">
      <c r="B5" s="7" t="s">
        <v>40</v>
      </c>
      <c r="C5" s="13"/>
      <c r="D5" s="14"/>
      <c r="E5" s="14"/>
      <c r="F5" s="14"/>
      <c r="G5" s="5"/>
      <c r="H5" s="12" t="s">
        <v>33</v>
      </c>
      <c r="R5" s="8"/>
    </row>
    <row r="6" spans="1:252" x14ac:dyDescent="0.2">
      <c r="B6" s="8"/>
      <c r="C6" s="8"/>
      <c r="D6" s="15"/>
      <c r="E6" s="15"/>
      <c r="F6" s="15"/>
      <c r="R6" s="8"/>
    </row>
    <row r="7" spans="1:252" ht="19.5" customHeight="1" x14ac:dyDescent="0.2">
      <c r="B7" s="82" t="s">
        <v>34</v>
      </c>
      <c r="C7" s="83"/>
      <c r="D7" s="84"/>
      <c r="E7" s="84"/>
      <c r="F7" s="84"/>
      <c r="G7" s="83"/>
      <c r="H7" s="83"/>
      <c r="I7" s="83"/>
      <c r="J7" s="83"/>
      <c r="K7" s="83"/>
      <c r="L7" s="83"/>
      <c r="M7" s="83"/>
      <c r="N7" s="83"/>
      <c r="O7" s="83"/>
      <c r="P7" s="83"/>
      <c r="Q7" s="85"/>
    </row>
    <row r="8" spans="1:252" customFormat="1" ht="15" customHeight="1" x14ac:dyDescent="0.2">
      <c r="A8" s="22"/>
      <c r="B8" s="91" t="s">
        <v>28</v>
      </c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3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  <c r="DK8" s="22"/>
      <c r="DL8" s="22"/>
      <c r="DM8" s="22"/>
      <c r="DN8" s="22"/>
      <c r="DO8" s="22"/>
      <c r="DP8" s="22"/>
      <c r="DQ8" s="22"/>
      <c r="DR8" s="22"/>
      <c r="DS8" s="22"/>
      <c r="DT8" s="22"/>
      <c r="DU8" s="22"/>
      <c r="DV8" s="22"/>
      <c r="DW8" s="22"/>
      <c r="DX8" s="22"/>
      <c r="DY8" s="22"/>
      <c r="DZ8" s="22"/>
      <c r="EA8" s="22"/>
      <c r="EB8" s="22"/>
      <c r="EC8" s="22"/>
      <c r="ED8" s="22"/>
      <c r="EE8" s="22"/>
      <c r="EF8" s="22"/>
      <c r="EG8" s="22"/>
      <c r="EH8" s="22"/>
      <c r="EI8" s="22"/>
      <c r="EJ8" s="22"/>
      <c r="EK8" s="22"/>
      <c r="EL8" s="22"/>
      <c r="EM8" s="22"/>
      <c r="EN8" s="22"/>
      <c r="EO8" s="22"/>
      <c r="EP8" s="22"/>
      <c r="EQ8" s="22"/>
      <c r="ER8" s="22"/>
      <c r="ES8" s="22"/>
      <c r="ET8" s="22"/>
      <c r="EU8" s="22"/>
      <c r="EV8" s="22"/>
      <c r="EW8" s="22"/>
      <c r="EX8" s="22"/>
      <c r="EY8" s="22"/>
      <c r="EZ8" s="22"/>
      <c r="FA8" s="22"/>
      <c r="FB8" s="22"/>
      <c r="FC8" s="22"/>
      <c r="FD8" s="22"/>
      <c r="FE8" s="22"/>
      <c r="FF8" s="22"/>
      <c r="FG8" s="22"/>
      <c r="FH8" s="22"/>
      <c r="FI8" s="22"/>
      <c r="FJ8" s="22"/>
      <c r="FK8" s="22"/>
      <c r="FL8" s="22"/>
      <c r="FM8" s="22"/>
      <c r="FN8" s="22"/>
      <c r="FO8" s="22"/>
      <c r="FP8" s="22"/>
      <c r="FQ8" s="22"/>
      <c r="FR8" s="22"/>
      <c r="FS8" s="22"/>
      <c r="FT8" s="22"/>
      <c r="FU8" s="22"/>
      <c r="FV8" s="22"/>
      <c r="FW8" s="22"/>
      <c r="FX8" s="22"/>
      <c r="FY8" s="22"/>
      <c r="FZ8" s="22"/>
      <c r="GA8" s="22"/>
      <c r="GB8" s="22"/>
      <c r="GC8" s="22"/>
      <c r="GD8" s="22"/>
      <c r="GE8" s="22"/>
      <c r="GF8" s="22"/>
      <c r="GG8" s="22"/>
      <c r="GH8" s="22"/>
      <c r="GI8" s="22"/>
      <c r="GJ8" s="22"/>
      <c r="GK8" s="22"/>
      <c r="GL8" s="22"/>
      <c r="GM8" s="22"/>
      <c r="GN8" s="22"/>
      <c r="GO8" s="22"/>
      <c r="GP8" s="22"/>
      <c r="GQ8" s="22"/>
      <c r="GR8" s="22"/>
      <c r="GS8" s="22"/>
      <c r="GT8" s="22"/>
      <c r="GU8" s="22"/>
      <c r="GV8" s="22"/>
      <c r="GW8" s="22"/>
      <c r="GX8" s="22"/>
      <c r="GY8" s="22"/>
      <c r="GZ8" s="22"/>
      <c r="HA8" s="22"/>
      <c r="HB8" s="22"/>
      <c r="HC8" s="22"/>
      <c r="HD8" s="22"/>
      <c r="HE8" s="22"/>
      <c r="HF8" s="22"/>
      <c r="HG8" s="22"/>
      <c r="HH8" s="22"/>
      <c r="HI8" s="22"/>
      <c r="HJ8" s="22"/>
      <c r="HK8" s="22"/>
      <c r="HL8" s="22"/>
      <c r="HM8" s="22"/>
      <c r="HN8" s="22"/>
      <c r="HO8" s="22"/>
      <c r="HP8" s="22"/>
      <c r="HQ8" s="22"/>
      <c r="HR8" s="22"/>
      <c r="HS8" s="22"/>
      <c r="HT8" s="22"/>
      <c r="HU8" s="22"/>
      <c r="HV8" s="22"/>
      <c r="HW8" s="22"/>
      <c r="HX8" s="22"/>
      <c r="HY8" s="22"/>
      <c r="HZ8" s="22"/>
      <c r="IA8" s="22"/>
      <c r="IB8" s="22"/>
      <c r="IC8" s="22"/>
      <c r="ID8" s="22"/>
      <c r="IE8" s="22"/>
      <c r="IF8" s="22"/>
      <c r="IG8" s="22"/>
      <c r="IH8" s="22"/>
      <c r="II8" s="22"/>
      <c r="IJ8" s="22"/>
      <c r="IK8" s="22"/>
      <c r="IL8" s="22"/>
      <c r="IM8" s="22"/>
      <c r="IN8" s="22"/>
      <c r="IO8" s="22"/>
      <c r="IP8" s="22"/>
      <c r="IQ8" s="22"/>
      <c r="IR8" s="22"/>
    </row>
    <row r="9" spans="1:252" customFormat="1" ht="15" customHeight="1" x14ac:dyDescent="0.2">
      <c r="A9" s="22"/>
      <c r="B9" s="94" t="s">
        <v>19</v>
      </c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6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/>
      <c r="BZ9" s="22"/>
      <c r="CA9" s="22"/>
      <c r="CB9" s="22"/>
      <c r="CC9" s="22"/>
      <c r="CD9" s="22"/>
      <c r="CE9" s="22"/>
      <c r="CF9" s="22"/>
      <c r="CG9" s="22"/>
      <c r="CH9" s="22"/>
      <c r="CI9" s="22"/>
      <c r="CJ9" s="22"/>
      <c r="CK9" s="22"/>
      <c r="CL9" s="22"/>
      <c r="CM9" s="22"/>
      <c r="CN9" s="22"/>
      <c r="CO9" s="22"/>
      <c r="CP9" s="22"/>
      <c r="CQ9" s="22"/>
      <c r="CR9" s="22"/>
      <c r="CS9" s="22"/>
      <c r="CT9" s="22"/>
      <c r="CU9" s="22"/>
      <c r="CV9" s="22"/>
      <c r="CW9" s="22"/>
      <c r="CX9" s="22"/>
      <c r="CY9" s="22"/>
      <c r="CZ9" s="22"/>
      <c r="DA9" s="22"/>
      <c r="DB9" s="22"/>
      <c r="DC9" s="22"/>
      <c r="DD9" s="22"/>
      <c r="DE9" s="22"/>
      <c r="DF9" s="22"/>
      <c r="DG9" s="22"/>
      <c r="DH9" s="22"/>
      <c r="DI9" s="22"/>
      <c r="DJ9" s="22"/>
      <c r="DK9" s="22"/>
      <c r="DL9" s="22"/>
      <c r="DM9" s="22"/>
      <c r="DN9" s="22"/>
      <c r="DO9" s="22"/>
      <c r="DP9" s="22"/>
      <c r="DQ9" s="22"/>
      <c r="DR9" s="22"/>
      <c r="DS9" s="22"/>
      <c r="DT9" s="22"/>
      <c r="DU9" s="22"/>
      <c r="DV9" s="22"/>
      <c r="DW9" s="22"/>
      <c r="DX9" s="22"/>
      <c r="DY9" s="22"/>
      <c r="DZ9" s="22"/>
      <c r="EA9" s="22"/>
      <c r="EB9" s="22"/>
      <c r="EC9" s="22"/>
      <c r="ED9" s="22"/>
      <c r="EE9" s="22"/>
      <c r="EF9" s="22"/>
      <c r="EG9" s="22"/>
      <c r="EH9" s="22"/>
      <c r="EI9" s="22"/>
      <c r="EJ9" s="22"/>
      <c r="EK9" s="22"/>
      <c r="EL9" s="22"/>
      <c r="EM9" s="22"/>
      <c r="EN9" s="22"/>
      <c r="EO9" s="22"/>
      <c r="EP9" s="22"/>
      <c r="EQ9" s="22"/>
      <c r="ER9" s="22"/>
      <c r="ES9" s="22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2"/>
      <c r="FF9" s="22"/>
      <c r="FG9" s="22"/>
      <c r="FH9" s="22"/>
      <c r="FI9" s="22"/>
      <c r="FJ9" s="22"/>
      <c r="FK9" s="22"/>
      <c r="FL9" s="22"/>
      <c r="FM9" s="22"/>
      <c r="FN9" s="22"/>
      <c r="FO9" s="22"/>
      <c r="FP9" s="22"/>
      <c r="FQ9" s="22"/>
      <c r="FR9" s="22"/>
      <c r="FS9" s="22"/>
      <c r="FT9" s="22"/>
      <c r="FU9" s="22"/>
      <c r="FV9" s="22"/>
      <c r="FW9" s="22"/>
      <c r="FX9" s="22"/>
      <c r="FY9" s="22"/>
      <c r="FZ9" s="22"/>
      <c r="GA9" s="22"/>
      <c r="GB9" s="22"/>
      <c r="GC9" s="22"/>
      <c r="GD9" s="22"/>
      <c r="GE9" s="22"/>
      <c r="GF9" s="22"/>
      <c r="GG9" s="22"/>
      <c r="GH9" s="22"/>
      <c r="GI9" s="22"/>
      <c r="GJ9" s="22"/>
      <c r="GK9" s="22"/>
      <c r="GL9" s="22"/>
      <c r="GM9" s="22"/>
      <c r="GN9" s="22"/>
      <c r="GO9" s="22"/>
      <c r="GP9" s="22"/>
      <c r="GQ9" s="22"/>
      <c r="GR9" s="22"/>
      <c r="GS9" s="22"/>
      <c r="GT9" s="22"/>
      <c r="GU9" s="22"/>
      <c r="GV9" s="22"/>
      <c r="GW9" s="22"/>
      <c r="GX9" s="22"/>
      <c r="GY9" s="22"/>
      <c r="GZ9" s="22"/>
      <c r="HA9" s="22"/>
      <c r="HB9" s="22"/>
      <c r="HC9" s="22"/>
      <c r="HD9" s="22"/>
      <c r="HE9" s="22"/>
      <c r="HF9" s="22"/>
      <c r="HG9" s="22"/>
      <c r="HH9" s="22"/>
      <c r="HI9" s="22"/>
      <c r="HJ9" s="22"/>
      <c r="HK9" s="22"/>
      <c r="HL9" s="22"/>
      <c r="HM9" s="22"/>
      <c r="HN9" s="22"/>
      <c r="HO9" s="22"/>
      <c r="HP9" s="22"/>
      <c r="HQ9" s="22"/>
      <c r="HR9" s="22"/>
      <c r="HS9" s="22"/>
      <c r="HT9" s="22"/>
      <c r="HU9" s="22"/>
      <c r="HV9" s="22"/>
      <c r="HW9" s="22"/>
      <c r="HX9" s="22"/>
      <c r="HY9" s="22"/>
      <c r="HZ9" s="22"/>
      <c r="IA9" s="22"/>
      <c r="IB9" s="22"/>
      <c r="IC9" s="22"/>
      <c r="ID9" s="22"/>
      <c r="IE9" s="22"/>
      <c r="IF9" s="22"/>
      <c r="IG9" s="22"/>
      <c r="IH9" s="22"/>
      <c r="II9" s="22"/>
      <c r="IJ9" s="22"/>
      <c r="IK9" s="22"/>
      <c r="IL9" s="22"/>
      <c r="IM9" s="22"/>
      <c r="IN9" s="22"/>
      <c r="IO9" s="22"/>
      <c r="IP9" s="22"/>
      <c r="IQ9" s="22"/>
      <c r="IR9" s="22"/>
    </row>
    <row r="10" spans="1:252" customFormat="1" ht="15" customHeight="1" x14ac:dyDescent="0.25">
      <c r="A10" s="22"/>
      <c r="B10" s="97" t="s">
        <v>21</v>
      </c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9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  <c r="CN10" s="22"/>
      <c r="CO10" s="22"/>
      <c r="CP10" s="22"/>
      <c r="CQ10" s="22"/>
      <c r="CR10" s="22"/>
      <c r="CS10" s="22"/>
      <c r="CT10" s="22"/>
      <c r="CU10" s="22"/>
      <c r="CV10" s="22"/>
      <c r="CW10" s="22"/>
      <c r="CX10" s="22"/>
      <c r="CY10" s="22"/>
      <c r="CZ10" s="22"/>
      <c r="DA10" s="22"/>
      <c r="DB10" s="22"/>
      <c r="DC10" s="22"/>
      <c r="DD10" s="22"/>
      <c r="DE10" s="22"/>
      <c r="DF10" s="22"/>
      <c r="DG10" s="22"/>
      <c r="DH10" s="22"/>
      <c r="DI10" s="22"/>
      <c r="DJ10" s="22"/>
      <c r="DK10" s="22"/>
      <c r="DL10" s="22"/>
      <c r="DM10" s="22"/>
      <c r="DN10" s="22"/>
      <c r="DO10" s="22"/>
      <c r="DP10" s="22"/>
      <c r="DQ10" s="22"/>
      <c r="DR10" s="22"/>
      <c r="DS10" s="22"/>
      <c r="DT10" s="22"/>
      <c r="DU10" s="22"/>
      <c r="DV10" s="22"/>
      <c r="DW10" s="22"/>
      <c r="DX10" s="22"/>
      <c r="DY10" s="22"/>
      <c r="DZ10" s="22"/>
      <c r="EA10" s="22"/>
      <c r="EB10" s="22"/>
      <c r="EC10" s="22"/>
      <c r="ED10" s="22"/>
      <c r="EE10" s="22"/>
      <c r="EF10" s="22"/>
      <c r="EG10" s="22"/>
      <c r="EH10" s="22"/>
      <c r="EI10" s="22"/>
      <c r="EJ10" s="22"/>
      <c r="EK10" s="22"/>
      <c r="EL10" s="22"/>
      <c r="EM10" s="22"/>
      <c r="EN10" s="22"/>
      <c r="EO10" s="22"/>
      <c r="EP10" s="22"/>
      <c r="EQ10" s="22"/>
      <c r="ER10" s="22"/>
      <c r="ES10" s="22"/>
      <c r="ET10" s="22"/>
      <c r="EU10" s="22"/>
      <c r="EV10" s="22"/>
      <c r="EW10" s="22"/>
      <c r="EX10" s="22"/>
      <c r="EY10" s="22"/>
      <c r="EZ10" s="22"/>
      <c r="FA10" s="22"/>
      <c r="FB10" s="22"/>
      <c r="FC10" s="22"/>
      <c r="FD10" s="22"/>
      <c r="FE10" s="22"/>
      <c r="FF10" s="22"/>
      <c r="FG10" s="22"/>
      <c r="FH10" s="22"/>
      <c r="FI10" s="22"/>
      <c r="FJ10" s="22"/>
      <c r="FK10" s="22"/>
      <c r="FL10" s="22"/>
      <c r="FM10" s="22"/>
      <c r="FN10" s="22"/>
      <c r="FO10" s="22"/>
      <c r="FP10" s="22"/>
      <c r="FQ10" s="22"/>
      <c r="FR10" s="22"/>
      <c r="FS10" s="22"/>
      <c r="FT10" s="22"/>
      <c r="FU10" s="22"/>
      <c r="FV10" s="22"/>
      <c r="FW10" s="22"/>
      <c r="FX10" s="22"/>
      <c r="FY10" s="22"/>
      <c r="FZ10" s="22"/>
      <c r="GA10" s="22"/>
      <c r="GB10" s="22"/>
      <c r="GC10" s="22"/>
      <c r="GD10" s="22"/>
      <c r="GE10" s="22"/>
      <c r="GF10" s="22"/>
      <c r="GG10" s="22"/>
      <c r="GH10" s="22"/>
      <c r="GI10" s="22"/>
      <c r="GJ10" s="22"/>
      <c r="GK10" s="22"/>
      <c r="GL10" s="22"/>
      <c r="GM10" s="22"/>
      <c r="GN10" s="22"/>
      <c r="GO10" s="22"/>
      <c r="GP10" s="22"/>
      <c r="GQ10" s="22"/>
      <c r="GR10" s="22"/>
      <c r="GS10" s="22"/>
      <c r="GT10" s="22"/>
      <c r="GU10" s="22"/>
      <c r="GV10" s="22"/>
      <c r="GW10" s="22"/>
      <c r="GX10" s="22"/>
      <c r="GY10" s="22"/>
      <c r="GZ10" s="22"/>
      <c r="HA10" s="22"/>
      <c r="HB10" s="22"/>
      <c r="HC10" s="22"/>
      <c r="HD10" s="22"/>
      <c r="HE10" s="22"/>
      <c r="HF10" s="22"/>
      <c r="HG10" s="22"/>
      <c r="HH10" s="22"/>
      <c r="HI10" s="22"/>
      <c r="HJ10" s="22"/>
      <c r="HK10" s="22"/>
      <c r="HL10" s="22"/>
      <c r="HM10" s="22"/>
      <c r="HN10" s="22"/>
      <c r="HO10" s="22"/>
      <c r="HP10" s="22"/>
      <c r="HQ10" s="22"/>
      <c r="HR10" s="22"/>
      <c r="HS10" s="22"/>
      <c r="HT10" s="22"/>
      <c r="HU10" s="22"/>
      <c r="HV10" s="22"/>
      <c r="HW10" s="22"/>
      <c r="HX10" s="22"/>
      <c r="HY10" s="22"/>
      <c r="HZ10" s="22"/>
      <c r="IA10" s="22"/>
      <c r="IB10" s="22"/>
      <c r="IC10" s="22"/>
      <c r="ID10" s="22"/>
      <c r="IE10" s="22"/>
      <c r="IF10" s="22"/>
      <c r="IG10" s="22"/>
      <c r="IH10" s="22"/>
      <c r="II10" s="22"/>
      <c r="IJ10" s="22"/>
      <c r="IK10" s="22"/>
      <c r="IL10" s="22"/>
      <c r="IM10" s="22"/>
      <c r="IN10" s="22"/>
      <c r="IO10" s="22"/>
      <c r="IP10" s="22"/>
      <c r="IQ10" s="22"/>
      <c r="IR10" s="22"/>
    </row>
    <row r="11" spans="1:252" customFormat="1" ht="15" customHeight="1" x14ac:dyDescent="0.2">
      <c r="A11" s="22"/>
      <c r="B11" s="100" t="s">
        <v>35</v>
      </c>
      <c r="C11" s="101"/>
      <c r="D11" s="101"/>
      <c r="E11" s="101"/>
      <c r="F11" s="101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2"/>
      <c r="BZ11" s="22"/>
      <c r="CA11" s="22"/>
      <c r="CB11" s="22"/>
      <c r="CC11" s="22"/>
      <c r="CD11" s="22"/>
      <c r="CE11" s="22"/>
      <c r="CF11" s="22"/>
      <c r="CG11" s="22"/>
      <c r="CH11" s="22"/>
      <c r="CI11" s="22"/>
      <c r="CJ11" s="22"/>
      <c r="CK11" s="22"/>
      <c r="CL11" s="22"/>
      <c r="CM11" s="22"/>
      <c r="CN11" s="22"/>
      <c r="CO11" s="22"/>
      <c r="CP11" s="22"/>
      <c r="CQ11" s="22"/>
      <c r="CR11" s="22"/>
      <c r="CS11" s="22"/>
      <c r="CT11" s="22"/>
      <c r="CU11" s="22"/>
      <c r="CV11" s="22"/>
      <c r="CW11" s="22"/>
      <c r="CX11" s="22"/>
      <c r="CY11" s="22"/>
      <c r="CZ11" s="22"/>
      <c r="DA11" s="22"/>
      <c r="DB11" s="22"/>
      <c r="DC11" s="22"/>
      <c r="DD11" s="22"/>
      <c r="DE11" s="22"/>
      <c r="DF11" s="22"/>
      <c r="DG11" s="22"/>
      <c r="DH11" s="22"/>
      <c r="DI11" s="22"/>
      <c r="DJ11" s="22"/>
      <c r="DK11" s="22"/>
      <c r="DL11" s="22"/>
      <c r="DM11" s="22"/>
      <c r="DN11" s="22"/>
      <c r="DO11" s="22"/>
      <c r="DP11" s="22"/>
      <c r="DQ11" s="22"/>
      <c r="DR11" s="22"/>
      <c r="DS11" s="22"/>
      <c r="DT11" s="22"/>
      <c r="DU11" s="22"/>
      <c r="DV11" s="22"/>
      <c r="DW11" s="22"/>
      <c r="DX11" s="22"/>
      <c r="DY11" s="22"/>
      <c r="DZ11" s="22"/>
      <c r="EA11" s="22"/>
      <c r="EB11" s="22"/>
      <c r="EC11" s="22"/>
      <c r="ED11" s="22"/>
      <c r="EE11" s="22"/>
      <c r="EF11" s="22"/>
      <c r="EG11" s="22"/>
      <c r="EH11" s="22"/>
      <c r="EI11" s="22"/>
      <c r="EJ11" s="22"/>
      <c r="EK11" s="22"/>
      <c r="EL11" s="22"/>
      <c r="EM11" s="22"/>
      <c r="EN11" s="22"/>
      <c r="EO11" s="22"/>
      <c r="EP11" s="22"/>
      <c r="EQ11" s="22"/>
      <c r="ER11" s="22"/>
      <c r="ES11" s="22"/>
      <c r="ET11" s="22"/>
      <c r="EU11" s="22"/>
      <c r="EV11" s="22"/>
      <c r="EW11" s="22"/>
      <c r="EX11" s="22"/>
      <c r="EY11" s="22"/>
      <c r="EZ11" s="22"/>
      <c r="FA11" s="22"/>
      <c r="FB11" s="22"/>
      <c r="FC11" s="22"/>
      <c r="FD11" s="22"/>
      <c r="FE11" s="22"/>
      <c r="FF11" s="22"/>
      <c r="FG11" s="22"/>
      <c r="FH11" s="22"/>
      <c r="FI11" s="22"/>
      <c r="FJ11" s="22"/>
      <c r="FK11" s="22"/>
      <c r="FL11" s="22"/>
      <c r="FM11" s="22"/>
      <c r="FN11" s="22"/>
      <c r="FO11" s="22"/>
      <c r="FP11" s="22"/>
      <c r="FQ11" s="22"/>
      <c r="FR11" s="22"/>
      <c r="FS11" s="22"/>
      <c r="FT11" s="22"/>
      <c r="FU11" s="22"/>
      <c r="FV11" s="22"/>
      <c r="FW11" s="22"/>
      <c r="FX11" s="22"/>
      <c r="FY11" s="22"/>
      <c r="FZ11" s="22"/>
      <c r="GA11" s="22"/>
      <c r="GB11" s="22"/>
      <c r="GC11" s="22"/>
      <c r="GD11" s="22"/>
      <c r="GE11" s="22"/>
      <c r="GF11" s="22"/>
      <c r="GG11" s="22"/>
      <c r="GH11" s="22"/>
      <c r="GI11" s="22"/>
      <c r="GJ11" s="22"/>
      <c r="GK11" s="22"/>
      <c r="GL11" s="22"/>
      <c r="GM11" s="22"/>
      <c r="GN11" s="22"/>
      <c r="GO11" s="22"/>
      <c r="GP11" s="22"/>
      <c r="GQ11" s="22"/>
      <c r="GR11" s="22"/>
      <c r="GS11" s="22"/>
      <c r="GT11" s="22"/>
      <c r="GU11" s="22"/>
      <c r="GV11" s="22"/>
      <c r="GW11" s="22"/>
      <c r="GX11" s="22"/>
      <c r="GY11" s="22"/>
      <c r="GZ11" s="22"/>
      <c r="HA11" s="22"/>
      <c r="HB11" s="22"/>
      <c r="HC11" s="22"/>
      <c r="HD11" s="22"/>
      <c r="HE11" s="22"/>
      <c r="HF11" s="22"/>
      <c r="HG11" s="22"/>
      <c r="HH11" s="22"/>
      <c r="HI11" s="22"/>
      <c r="HJ11" s="22"/>
      <c r="HK11" s="22"/>
      <c r="HL11" s="22"/>
      <c r="HM11" s="22"/>
      <c r="HN11" s="22"/>
      <c r="HO11" s="22"/>
      <c r="HP11" s="22"/>
      <c r="HQ11" s="22"/>
      <c r="HR11" s="22"/>
      <c r="HS11" s="22"/>
      <c r="HT11" s="22"/>
      <c r="HU11" s="22"/>
      <c r="HV11" s="22"/>
      <c r="HW11" s="22"/>
      <c r="HX11" s="22"/>
      <c r="HY11" s="22"/>
      <c r="HZ11" s="22"/>
      <c r="IA11" s="22"/>
      <c r="IB11" s="22"/>
      <c r="IC11" s="22"/>
      <c r="ID11" s="22"/>
      <c r="IE11" s="22"/>
      <c r="IF11" s="22"/>
      <c r="IG11" s="22"/>
      <c r="IH11" s="22"/>
      <c r="II11" s="22"/>
      <c r="IJ11" s="22"/>
      <c r="IK11" s="22"/>
      <c r="IL11" s="22"/>
      <c r="IM11" s="22"/>
      <c r="IN11" s="22"/>
      <c r="IO11" s="22"/>
      <c r="IP11" s="22"/>
      <c r="IQ11" s="22"/>
      <c r="IR11" s="22"/>
    </row>
    <row r="12" spans="1:252" customFormat="1" ht="15" customHeight="1" x14ac:dyDescent="0.2">
      <c r="A12" s="22"/>
      <c r="B12" s="103" t="s">
        <v>6</v>
      </c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5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2"/>
      <c r="BK12" s="22"/>
      <c r="BL12" s="22"/>
      <c r="BM12" s="22"/>
      <c r="BN12" s="22"/>
      <c r="BO12" s="22"/>
      <c r="BP12" s="22"/>
      <c r="BQ12" s="22"/>
      <c r="BR12" s="22"/>
      <c r="BS12" s="22"/>
      <c r="BT12" s="22"/>
      <c r="BU12" s="22"/>
      <c r="BV12" s="22"/>
      <c r="BW12" s="22"/>
      <c r="BX12" s="22"/>
      <c r="BY12" s="22"/>
      <c r="BZ12" s="22"/>
      <c r="CA12" s="22"/>
      <c r="CB12" s="22"/>
      <c r="CC12" s="22"/>
      <c r="CD12" s="22"/>
      <c r="CE12" s="22"/>
      <c r="CF12" s="22"/>
      <c r="CG12" s="22"/>
      <c r="CH12" s="22"/>
      <c r="CI12" s="22"/>
      <c r="CJ12" s="22"/>
      <c r="CK12" s="22"/>
      <c r="CL12" s="22"/>
      <c r="CM12" s="22"/>
      <c r="CN12" s="22"/>
      <c r="CO12" s="22"/>
      <c r="CP12" s="22"/>
      <c r="CQ12" s="22"/>
      <c r="CR12" s="22"/>
      <c r="CS12" s="22"/>
      <c r="CT12" s="22"/>
      <c r="CU12" s="22"/>
      <c r="CV12" s="22"/>
      <c r="CW12" s="22"/>
      <c r="CX12" s="22"/>
      <c r="CY12" s="22"/>
      <c r="CZ12" s="22"/>
      <c r="DA12" s="22"/>
      <c r="DB12" s="22"/>
      <c r="DC12" s="22"/>
      <c r="DD12" s="22"/>
      <c r="DE12" s="22"/>
      <c r="DF12" s="22"/>
      <c r="DG12" s="22"/>
      <c r="DH12" s="22"/>
      <c r="DI12" s="22"/>
      <c r="DJ12" s="22"/>
      <c r="DK12" s="22"/>
      <c r="DL12" s="22"/>
      <c r="DM12" s="22"/>
      <c r="DN12" s="22"/>
      <c r="DO12" s="22"/>
      <c r="DP12" s="22"/>
      <c r="DQ12" s="22"/>
      <c r="DR12" s="22"/>
      <c r="DS12" s="22"/>
      <c r="DT12" s="22"/>
      <c r="DU12" s="22"/>
      <c r="DV12" s="22"/>
      <c r="DW12" s="22"/>
      <c r="DX12" s="22"/>
      <c r="DY12" s="22"/>
      <c r="DZ12" s="22"/>
      <c r="EA12" s="22"/>
      <c r="EB12" s="22"/>
      <c r="EC12" s="22"/>
      <c r="ED12" s="22"/>
      <c r="EE12" s="22"/>
      <c r="EF12" s="22"/>
      <c r="EG12" s="22"/>
      <c r="EH12" s="22"/>
      <c r="EI12" s="22"/>
      <c r="EJ12" s="22"/>
      <c r="EK12" s="22"/>
      <c r="EL12" s="22"/>
      <c r="EM12" s="22"/>
      <c r="EN12" s="22"/>
      <c r="EO12" s="22"/>
      <c r="EP12" s="22"/>
      <c r="EQ12" s="22"/>
      <c r="ER12" s="22"/>
      <c r="ES12" s="22"/>
      <c r="ET12" s="22"/>
      <c r="EU12" s="22"/>
      <c r="EV12" s="22"/>
      <c r="EW12" s="22"/>
      <c r="EX12" s="22"/>
      <c r="EY12" s="22"/>
      <c r="EZ12" s="22"/>
      <c r="FA12" s="22"/>
      <c r="FB12" s="22"/>
      <c r="FC12" s="22"/>
      <c r="FD12" s="22"/>
      <c r="FE12" s="22"/>
      <c r="FF12" s="22"/>
      <c r="FG12" s="22"/>
      <c r="FH12" s="22"/>
      <c r="FI12" s="22"/>
      <c r="FJ12" s="22"/>
      <c r="FK12" s="22"/>
      <c r="FL12" s="22"/>
      <c r="FM12" s="22"/>
      <c r="FN12" s="22"/>
      <c r="FO12" s="22"/>
      <c r="FP12" s="22"/>
      <c r="FQ12" s="22"/>
      <c r="FR12" s="22"/>
      <c r="FS12" s="22"/>
      <c r="FT12" s="22"/>
      <c r="FU12" s="22"/>
      <c r="FV12" s="22"/>
      <c r="FW12" s="22"/>
      <c r="FX12" s="22"/>
      <c r="FY12" s="22"/>
      <c r="FZ12" s="22"/>
      <c r="GA12" s="22"/>
      <c r="GB12" s="22"/>
      <c r="GC12" s="22"/>
      <c r="GD12" s="22"/>
      <c r="GE12" s="22"/>
      <c r="GF12" s="22"/>
      <c r="GG12" s="22"/>
      <c r="GH12" s="22"/>
      <c r="GI12" s="22"/>
      <c r="GJ12" s="22"/>
      <c r="GK12" s="22"/>
      <c r="GL12" s="22"/>
      <c r="GM12" s="22"/>
      <c r="GN12" s="22"/>
      <c r="GO12" s="22"/>
      <c r="GP12" s="22"/>
      <c r="GQ12" s="22"/>
      <c r="GR12" s="22"/>
      <c r="GS12" s="22"/>
      <c r="GT12" s="22"/>
      <c r="GU12" s="22"/>
      <c r="GV12" s="22"/>
      <c r="GW12" s="22"/>
      <c r="GX12" s="22"/>
      <c r="GY12" s="22"/>
      <c r="GZ12" s="22"/>
      <c r="HA12" s="22"/>
      <c r="HB12" s="22"/>
      <c r="HC12" s="22"/>
      <c r="HD12" s="22"/>
      <c r="HE12" s="22"/>
      <c r="HF12" s="22"/>
      <c r="HG12" s="22"/>
      <c r="HH12" s="22"/>
      <c r="HI12" s="22"/>
      <c r="HJ12" s="22"/>
      <c r="HK12" s="22"/>
      <c r="HL12" s="22"/>
      <c r="HM12" s="22"/>
      <c r="HN12" s="22"/>
      <c r="HO12" s="22"/>
      <c r="HP12" s="22"/>
      <c r="HQ12" s="22"/>
      <c r="HR12" s="22"/>
      <c r="HS12" s="22"/>
      <c r="HT12" s="22"/>
      <c r="HU12" s="22"/>
      <c r="HV12" s="22"/>
      <c r="HW12" s="22"/>
      <c r="HX12" s="22"/>
      <c r="HY12" s="22"/>
      <c r="HZ12" s="22"/>
      <c r="IA12" s="22"/>
      <c r="IB12" s="22"/>
      <c r="IC12" s="22"/>
      <c r="ID12" s="22"/>
      <c r="IE12" s="22"/>
      <c r="IF12" s="22"/>
      <c r="IG12" s="22"/>
      <c r="IH12" s="22"/>
      <c r="II12" s="22"/>
      <c r="IJ12" s="22"/>
      <c r="IK12" s="22"/>
      <c r="IL12" s="22"/>
      <c r="IM12" s="22"/>
      <c r="IN12" s="22"/>
      <c r="IO12" s="22"/>
      <c r="IP12" s="22"/>
      <c r="IQ12" s="22"/>
      <c r="IR12" s="22"/>
    </row>
    <row r="13" spans="1:252" customFormat="1" ht="15" customHeight="1" x14ac:dyDescent="0.2">
      <c r="A13" s="22"/>
      <c r="B13" s="94" t="s">
        <v>7</v>
      </c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95"/>
      <c r="Q13" s="96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22"/>
      <c r="BP13" s="22"/>
      <c r="BQ13" s="22"/>
      <c r="BR13" s="22"/>
      <c r="BS13" s="22"/>
      <c r="BT13" s="22"/>
      <c r="BU13" s="22"/>
      <c r="BV13" s="22"/>
      <c r="BW13" s="22"/>
      <c r="BX13" s="22"/>
      <c r="BY13" s="22"/>
      <c r="BZ13" s="22"/>
      <c r="CA13" s="22"/>
      <c r="CB13" s="22"/>
      <c r="CC13" s="22"/>
      <c r="CD13" s="22"/>
      <c r="CE13" s="22"/>
      <c r="CF13" s="22"/>
      <c r="CG13" s="22"/>
      <c r="CH13" s="22"/>
      <c r="CI13" s="22"/>
      <c r="CJ13" s="22"/>
      <c r="CK13" s="22"/>
      <c r="CL13" s="22"/>
      <c r="CM13" s="22"/>
      <c r="CN13" s="22"/>
      <c r="CO13" s="22"/>
      <c r="CP13" s="22"/>
      <c r="CQ13" s="22"/>
      <c r="CR13" s="22"/>
      <c r="CS13" s="22"/>
      <c r="CT13" s="22"/>
      <c r="CU13" s="22"/>
      <c r="CV13" s="22"/>
      <c r="CW13" s="22"/>
      <c r="CX13" s="22"/>
      <c r="CY13" s="22"/>
      <c r="CZ13" s="22"/>
      <c r="DA13" s="22"/>
      <c r="DB13" s="22"/>
      <c r="DC13" s="22"/>
      <c r="DD13" s="22"/>
      <c r="DE13" s="22"/>
      <c r="DF13" s="22"/>
      <c r="DG13" s="22"/>
      <c r="DH13" s="22"/>
      <c r="DI13" s="22"/>
      <c r="DJ13" s="22"/>
      <c r="DK13" s="22"/>
      <c r="DL13" s="22"/>
      <c r="DM13" s="22"/>
      <c r="DN13" s="22"/>
      <c r="DO13" s="22"/>
      <c r="DP13" s="22"/>
      <c r="DQ13" s="22"/>
      <c r="DR13" s="22"/>
      <c r="DS13" s="22"/>
      <c r="DT13" s="22"/>
      <c r="DU13" s="22"/>
      <c r="DV13" s="22"/>
      <c r="DW13" s="22"/>
      <c r="DX13" s="22"/>
      <c r="DY13" s="22"/>
      <c r="DZ13" s="22"/>
      <c r="EA13" s="22"/>
      <c r="EB13" s="22"/>
      <c r="EC13" s="22"/>
      <c r="ED13" s="22"/>
      <c r="EE13" s="22"/>
      <c r="EF13" s="22"/>
      <c r="EG13" s="22"/>
      <c r="EH13" s="22"/>
      <c r="EI13" s="22"/>
      <c r="EJ13" s="22"/>
      <c r="EK13" s="22"/>
      <c r="EL13" s="22"/>
      <c r="EM13" s="22"/>
      <c r="EN13" s="22"/>
      <c r="EO13" s="22"/>
      <c r="EP13" s="22"/>
      <c r="EQ13" s="22"/>
      <c r="ER13" s="22"/>
      <c r="ES13" s="22"/>
      <c r="ET13" s="22"/>
      <c r="EU13" s="22"/>
      <c r="EV13" s="22"/>
      <c r="EW13" s="22"/>
      <c r="EX13" s="22"/>
      <c r="EY13" s="22"/>
      <c r="EZ13" s="22"/>
      <c r="FA13" s="22"/>
      <c r="FB13" s="22"/>
      <c r="FC13" s="22"/>
      <c r="FD13" s="22"/>
      <c r="FE13" s="22"/>
      <c r="FF13" s="22"/>
      <c r="FG13" s="22"/>
      <c r="FH13" s="22"/>
      <c r="FI13" s="22"/>
      <c r="FJ13" s="22"/>
      <c r="FK13" s="22"/>
      <c r="FL13" s="22"/>
      <c r="FM13" s="22"/>
      <c r="FN13" s="22"/>
      <c r="FO13" s="22"/>
      <c r="FP13" s="22"/>
      <c r="FQ13" s="22"/>
      <c r="FR13" s="22"/>
      <c r="FS13" s="22"/>
      <c r="FT13" s="22"/>
      <c r="FU13" s="22"/>
      <c r="FV13" s="22"/>
      <c r="FW13" s="22"/>
      <c r="FX13" s="22"/>
      <c r="FY13" s="22"/>
      <c r="FZ13" s="22"/>
      <c r="GA13" s="22"/>
      <c r="GB13" s="22"/>
      <c r="GC13" s="22"/>
      <c r="GD13" s="22"/>
      <c r="GE13" s="22"/>
      <c r="GF13" s="22"/>
      <c r="GG13" s="22"/>
      <c r="GH13" s="22"/>
      <c r="GI13" s="22"/>
      <c r="GJ13" s="22"/>
      <c r="GK13" s="22"/>
      <c r="GL13" s="22"/>
      <c r="GM13" s="22"/>
      <c r="GN13" s="22"/>
      <c r="GO13" s="22"/>
      <c r="GP13" s="22"/>
      <c r="GQ13" s="22"/>
      <c r="GR13" s="22"/>
      <c r="GS13" s="22"/>
      <c r="GT13" s="22"/>
      <c r="GU13" s="22"/>
      <c r="GV13" s="22"/>
      <c r="GW13" s="22"/>
      <c r="GX13" s="22"/>
      <c r="GY13" s="22"/>
      <c r="GZ13" s="22"/>
      <c r="HA13" s="22"/>
      <c r="HB13" s="22"/>
      <c r="HC13" s="22"/>
      <c r="HD13" s="22"/>
      <c r="HE13" s="22"/>
      <c r="HF13" s="22"/>
      <c r="HG13" s="22"/>
      <c r="HH13" s="22"/>
      <c r="HI13" s="22"/>
      <c r="HJ13" s="22"/>
      <c r="HK13" s="22"/>
      <c r="HL13" s="22"/>
      <c r="HM13" s="22"/>
      <c r="HN13" s="22"/>
      <c r="HO13" s="22"/>
      <c r="HP13" s="22"/>
      <c r="HQ13" s="22"/>
      <c r="HR13" s="22"/>
      <c r="HS13" s="22"/>
      <c r="HT13" s="22"/>
      <c r="HU13" s="22"/>
      <c r="HV13" s="22"/>
      <c r="HW13" s="22"/>
      <c r="HX13" s="22"/>
      <c r="HY13" s="22"/>
      <c r="HZ13" s="22"/>
      <c r="IA13" s="22"/>
      <c r="IB13" s="22"/>
      <c r="IC13" s="22"/>
      <c r="ID13" s="22"/>
      <c r="IE13" s="22"/>
      <c r="IF13" s="22"/>
      <c r="IG13" s="22"/>
      <c r="IH13" s="22"/>
      <c r="II13" s="22"/>
      <c r="IJ13" s="22"/>
      <c r="IK13" s="22"/>
      <c r="IL13" s="22"/>
      <c r="IM13" s="22"/>
      <c r="IN13" s="22"/>
      <c r="IO13" s="22"/>
      <c r="IP13" s="22"/>
      <c r="IQ13" s="22"/>
      <c r="IR13" s="22"/>
    </row>
    <row r="14" spans="1:252" customFormat="1" ht="15" customHeight="1" x14ac:dyDescent="0.2">
      <c r="A14" s="22"/>
      <c r="B14" s="100" t="s">
        <v>8</v>
      </c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22"/>
      <c r="CB14" s="22"/>
      <c r="CC14" s="22"/>
      <c r="CD14" s="22"/>
      <c r="CE14" s="22"/>
      <c r="CF14" s="22"/>
      <c r="CG14" s="22"/>
      <c r="CH14" s="22"/>
      <c r="CI14" s="22"/>
      <c r="CJ14" s="22"/>
      <c r="CK14" s="22"/>
      <c r="CL14" s="22"/>
      <c r="CM14" s="22"/>
      <c r="CN14" s="22"/>
      <c r="CO14" s="22"/>
      <c r="CP14" s="22"/>
      <c r="CQ14" s="22"/>
      <c r="CR14" s="22"/>
      <c r="CS14" s="22"/>
      <c r="CT14" s="22"/>
      <c r="CU14" s="22"/>
      <c r="CV14" s="22"/>
      <c r="CW14" s="22"/>
      <c r="CX14" s="22"/>
      <c r="CY14" s="22"/>
      <c r="CZ14" s="22"/>
      <c r="DA14" s="22"/>
      <c r="DB14" s="22"/>
      <c r="DC14" s="22"/>
      <c r="DD14" s="22"/>
      <c r="DE14" s="22"/>
      <c r="DF14" s="22"/>
      <c r="DG14" s="22"/>
      <c r="DH14" s="22"/>
      <c r="DI14" s="22"/>
      <c r="DJ14" s="22"/>
      <c r="DK14" s="22"/>
      <c r="DL14" s="22"/>
      <c r="DM14" s="22"/>
      <c r="DN14" s="22"/>
      <c r="DO14" s="22"/>
      <c r="DP14" s="22"/>
      <c r="DQ14" s="22"/>
      <c r="DR14" s="22"/>
      <c r="DS14" s="22"/>
      <c r="DT14" s="22"/>
      <c r="DU14" s="22"/>
      <c r="DV14" s="22"/>
      <c r="DW14" s="22"/>
      <c r="DX14" s="22"/>
      <c r="DY14" s="22"/>
      <c r="DZ14" s="22"/>
      <c r="EA14" s="22"/>
      <c r="EB14" s="22"/>
      <c r="EC14" s="22"/>
      <c r="ED14" s="22"/>
      <c r="EE14" s="22"/>
      <c r="EF14" s="22"/>
      <c r="EG14" s="22"/>
      <c r="EH14" s="22"/>
      <c r="EI14" s="22"/>
      <c r="EJ14" s="22"/>
      <c r="EK14" s="22"/>
      <c r="EL14" s="22"/>
      <c r="EM14" s="22"/>
      <c r="EN14" s="22"/>
      <c r="EO14" s="22"/>
      <c r="EP14" s="22"/>
      <c r="EQ14" s="22"/>
      <c r="ER14" s="22"/>
      <c r="ES14" s="22"/>
      <c r="ET14" s="22"/>
      <c r="EU14" s="22"/>
      <c r="EV14" s="22"/>
      <c r="EW14" s="22"/>
      <c r="EX14" s="22"/>
      <c r="EY14" s="22"/>
      <c r="EZ14" s="22"/>
      <c r="FA14" s="22"/>
      <c r="FB14" s="22"/>
      <c r="FC14" s="22"/>
      <c r="FD14" s="22"/>
      <c r="FE14" s="22"/>
      <c r="FF14" s="22"/>
      <c r="FG14" s="22"/>
      <c r="FH14" s="22"/>
      <c r="FI14" s="22"/>
      <c r="FJ14" s="22"/>
      <c r="FK14" s="22"/>
      <c r="FL14" s="22"/>
      <c r="FM14" s="22"/>
      <c r="FN14" s="22"/>
      <c r="FO14" s="22"/>
      <c r="FP14" s="22"/>
      <c r="FQ14" s="22"/>
      <c r="FR14" s="22"/>
      <c r="FS14" s="22"/>
      <c r="FT14" s="22"/>
      <c r="FU14" s="22"/>
      <c r="FV14" s="22"/>
      <c r="FW14" s="22"/>
      <c r="FX14" s="22"/>
      <c r="FY14" s="22"/>
      <c r="FZ14" s="22"/>
      <c r="GA14" s="22"/>
      <c r="GB14" s="22"/>
      <c r="GC14" s="22"/>
      <c r="GD14" s="22"/>
      <c r="GE14" s="22"/>
      <c r="GF14" s="22"/>
      <c r="GG14" s="22"/>
      <c r="GH14" s="22"/>
      <c r="GI14" s="22"/>
      <c r="GJ14" s="22"/>
      <c r="GK14" s="22"/>
      <c r="GL14" s="22"/>
      <c r="GM14" s="22"/>
      <c r="GN14" s="22"/>
      <c r="GO14" s="22"/>
      <c r="GP14" s="22"/>
      <c r="GQ14" s="22"/>
      <c r="GR14" s="22"/>
      <c r="GS14" s="22"/>
      <c r="GT14" s="22"/>
      <c r="GU14" s="22"/>
      <c r="GV14" s="22"/>
      <c r="GW14" s="22"/>
      <c r="GX14" s="22"/>
      <c r="GY14" s="22"/>
      <c r="GZ14" s="22"/>
      <c r="HA14" s="22"/>
      <c r="HB14" s="22"/>
      <c r="HC14" s="22"/>
      <c r="HD14" s="22"/>
      <c r="HE14" s="22"/>
      <c r="HF14" s="22"/>
      <c r="HG14" s="22"/>
      <c r="HH14" s="22"/>
      <c r="HI14" s="22"/>
      <c r="HJ14" s="22"/>
      <c r="HK14" s="22"/>
      <c r="HL14" s="22"/>
      <c r="HM14" s="22"/>
      <c r="HN14" s="22"/>
      <c r="HO14" s="22"/>
      <c r="HP14" s="22"/>
      <c r="HQ14" s="22"/>
      <c r="HR14" s="22"/>
      <c r="HS14" s="22"/>
      <c r="HT14" s="22"/>
      <c r="HU14" s="22"/>
      <c r="HV14" s="22"/>
      <c r="HW14" s="22"/>
      <c r="HX14" s="22"/>
      <c r="HY14" s="22"/>
      <c r="HZ14" s="22"/>
      <c r="IA14" s="22"/>
      <c r="IB14" s="22"/>
      <c r="IC14" s="22"/>
      <c r="ID14" s="22"/>
      <c r="IE14" s="22"/>
      <c r="IF14" s="22"/>
      <c r="IG14" s="22"/>
      <c r="IH14" s="22"/>
      <c r="II14" s="22"/>
      <c r="IJ14" s="22"/>
      <c r="IK14" s="22"/>
      <c r="IL14" s="22"/>
      <c r="IM14" s="22"/>
      <c r="IN14" s="22"/>
      <c r="IO14" s="22"/>
      <c r="IP14" s="22"/>
      <c r="IQ14" s="22"/>
      <c r="IR14" s="22"/>
    </row>
    <row r="15" spans="1:252" customFormat="1" x14ac:dyDescent="0.2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  <c r="CE15" s="22"/>
      <c r="CF15" s="22"/>
      <c r="CG15" s="22"/>
      <c r="CH15" s="22"/>
      <c r="CI15" s="22"/>
      <c r="CJ15" s="22"/>
      <c r="CK15" s="22"/>
      <c r="CL15" s="22"/>
      <c r="CM15" s="22"/>
      <c r="CN15" s="22"/>
      <c r="CO15" s="22"/>
      <c r="CP15" s="22"/>
      <c r="CQ15" s="22"/>
      <c r="CR15" s="22"/>
      <c r="CS15" s="22"/>
      <c r="CT15" s="22"/>
      <c r="CU15" s="22"/>
      <c r="CV15" s="22"/>
      <c r="CW15" s="22"/>
      <c r="CX15" s="22"/>
      <c r="CY15" s="22"/>
      <c r="CZ15" s="22"/>
      <c r="DA15" s="22"/>
      <c r="DB15" s="22"/>
      <c r="DC15" s="22"/>
      <c r="DD15" s="22"/>
      <c r="DE15" s="22"/>
      <c r="DF15" s="22"/>
      <c r="DG15" s="22"/>
      <c r="DH15" s="22"/>
      <c r="DI15" s="22"/>
      <c r="DJ15" s="22"/>
      <c r="DK15" s="22"/>
      <c r="DL15" s="22"/>
      <c r="DM15" s="22"/>
      <c r="DN15" s="22"/>
      <c r="DO15" s="22"/>
      <c r="DP15" s="22"/>
      <c r="DQ15" s="22"/>
      <c r="DR15" s="22"/>
      <c r="DS15" s="22"/>
      <c r="DT15" s="22"/>
      <c r="DU15" s="22"/>
      <c r="DV15" s="22"/>
      <c r="DW15" s="22"/>
      <c r="DX15" s="22"/>
      <c r="DY15" s="22"/>
      <c r="DZ15" s="22"/>
      <c r="EA15" s="22"/>
      <c r="EB15" s="22"/>
      <c r="EC15" s="22"/>
      <c r="ED15" s="22"/>
      <c r="EE15" s="22"/>
      <c r="EF15" s="22"/>
      <c r="EG15" s="22"/>
      <c r="EH15" s="22"/>
      <c r="EI15" s="22"/>
      <c r="EJ15" s="22"/>
      <c r="EK15" s="22"/>
      <c r="EL15" s="22"/>
      <c r="EM15" s="22"/>
      <c r="EN15" s="22"/>
      <c r="EO15" s="22"/>
      <c r="EP15" s="22"/>
      <c r="EQ15" s="22"/>
      <c r="ER15" s="22"/>
      <c r="ES15" s="22"/>
      <c r="ET15" s="22"/>
      <c r="EU15" s="22"/>
      <c r="EV15" s="22"/>
      <c r="EW15" s="22"/>
      <c r="EX15" s="22"/>
      <c r="EY15" s="22"/>
      <c r="EZ15" s="22"/>
      <c r="FA15" s="22"/>
      <c r="FB15" s="22"/>
      <c r="FC15" s="22"/>
      <c r="FD15" s="22"/>
      <c r="FE15" s="22"/>
      <c r="FF15" s="22"/>
      <c r="FG15" s="22"/>
      <c r="FH15" s="22"/>
      <c r="FI15" s="22"/>
      <c r="FJ15" s="22"/>
      <c r="FK15" s="22"/>
      <c r="FL15" s="22"/>
      <c r="FM15" s="22"/>
      <c r="FN15" s="22"/>
      <c r="FO15" s="22"/>
      <c r="FP15" s="22"/>
      <c r="FQ15" s="22"/>
      <c r="FR15" s="22"/>
      <c r="FS15" s="22"/>
      <c r="FT15" s="22"/>
      <c r="FU15" s="22"/>
      <c r="FV15" s="22"/>
      <c r="FW15" s="22"/>
      <c r="FX15" s="22"/>
      <c r="FY15" s="22"/>
      <c r="FZ15" s="22"/>
      <c r="GA15" s="22"/>
      <c r="GB15" s="22"/>
      <c r="GC15" s="22"/>
      <c r="GD15" s="22"/>
      <c r="GE15" s="22"/>
      <c r="GF15" s="22"/>
      <c r="GG15" s="22"/>
      <c r="GH15" s="22"/>
      <c r="GI15" s="22"/>
      <c r="GJ15" s="22"/>
      <c r="GK15" s="22"/>
      <c r="GL15" s="22"/>
      <c r="GM15" s="22"/>
      <c r="GN15" s="22"/>
      <c r="GO15" s="22"/>
      <c r="GP15" s="22"/>
      <c r="GQ15" s="22"/>
      <c r="GR15" s="22"/>
      <c r="GS15" s="22"/>
      <c r="GT15" s="22"/>
      <c r="GU15" s="22"/>
      <c r="GV15" s="22"/>
      <c r="GW15" s="22"/>
      <c r="GX15" s="22"/>
      <c r="GY15" s="22"/>
      <c r="GZ15" s="22"/>
      <c r="HA15" s="22"/>
      <c r="HB15" s="22"/>
      <c r="HC15" s="22"/>
      <c r="HD15" s="22"/>
      <c r="HE15" s="22"/>
      <c r="HF15" s="22"/>
      <c r="HG15" s="22"/>
      <c r="HH15" s="22"/>
      <c r="HI15" s="22"/>
      <c r="HJ15" s="22"/>
      <c r="HK15" s="22"/>
      <c r="HL15" s="22"/>
      <c r="HM15" s="22"/>
      <c r="HN15" s="22"/>
      <c r="HO15" s="22"/>
      <c r="HP15" s="22"/>
      <c r="HQ15" s="22"/>
      <c r="HR15" s="22"/>
      <c r="HS15" s="22"/>
      <c r="HT15" s="22"/>
      <c r="HU15" s="22"/>
      <c r="HV15" s="22"/>
      <c r="HW15" s="22"/>
      <c r="HX15" s="22"/>
      <c r="HY15" s="22"/>
      <c r="HZ15" s="22"/>
      <c r="IA15" s="22"/>
      <c r="IB15" s="22"/>
      <c r="IC15" s="22"/>
      <c r="ID15" s="22"/>
      <c r="IE15" s="22"/>
      <c r="IF15" s="22"/>
      <c r="IG15" s="22"/>
      <c r="IH15" s="22"/>
      <c r="II15" s="22"/>
      <c r="IJ15" s="22"/>
      <c r="IK15" s="22"/>
      <c r="IL15" s="22"/>
      <c r="IM15" s="22"/>
      <c r="IN15" s="22"/>
      <c r="IO15" s="22"/>
      <c r="IP15" s="22"/>
      <c r="IQ15" s="22"/>
      <c r="IR15" s="22"/>
    </row>
    <row r="16" spans="1:252" customFormat="1" ht="17.25" customHeight="1" x14ac:dyDescent="0.2">
      <c r="A16" s="22"/>
      <c r="B16" s="23"/>
      <c r="C16" s="24"/>
      <c r="D16" s="24"/>
      <c r="E16" s="24"/>
      <c r="F16" s="24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22"/>
      <c r="CH16" s="22"/>
      <c r="CI16" s="22"/>
      <c r="CJ16" s="22"/>
      <c r="CK16" s="22"/>
      <c r="CL16" s="22"/>
      <c r="CM16" s="22"/>
      <c r="CN16" s="22"/>
      <c r="CO16" s="22"/>
      <c r="CP16" s="22"/>
      <c r="CQ16" s="22"/>
      <c r="CR16" s="22"/>
      <c r="CS16" s="22"/>
      <c r="CT16" s="22"/>
      <c r="CU16" s="22"/>
      <c r="CV16" s="22"/>
      <c r="CW16" s="22"/>
      <c r="CX16" s="22"/>
      <c r="CY16" s="22"/>
      <c r="CZ16" s="22"/>
      <c r="DA16" s="22"/>
      <c r="DB16" s="22"/>
      <c r="DC16" s="22"/>
      <c r="DD16" s="22"/>
      <c r="DE16" s="22"/>
      <c r="DF16" s="22"/>
      <c r="DG16" s="22"/>
      <c r="DH16" s="22"/>
      <c r="DI16" s="22"/>
      <c r="DJ16" s="22"/>
      <c r="DK16" s="22"/>
      <c r="DL16" s="22"/>
      <c r="DM16" s="22"/>
      <c r="DN16" s="22"/>
      <c r="DO16" s="22"/>
      <c r="DP16" s="22"/>
      <c r="DQ16" s="22"/>
      <c r="DR16" s="22"/>
      <c r="DS16" s="22"/>
      <c r="DT16" s="22"/>
      <c r="DU16" s="22"/>
      <c r="DV16" s="22"/>
      <c r="DW16" s="22"/>
      <c r="DX16" s="22"/>
      <c r="DY16" s="22"/>
      <c r="DZ16" s="22"/>
      <c r="EA16" s="22"/>
      <c r="EB16" s="22"/>
      <c r="EC16" s="22"/>
      <c r="ED16" s="22"/>
      <c r="EE16" s="22"/>
      <c r="EF16" s="22"/>
      <c r="EG16" s="22"/>
      <c r="EH16" s="22"/>
      <c r="EI16" s="22"/>
      <c r="EJ16" s="22"/>
      <c r="EK16" s="22"/>
      <c r="EL16" s="22"/>
      <c r="EM16" s="22"/>
      <c r="EN16" s="22"/>
      <c r="EO16" s="22"/>
      <c r="EP16" s="22"/>
      <c r="EQ16" s="22"/>
      <c r="ER16" s="22"/>
      <c r="ES16" s="22"/>
      <c r="ET16" s="22"/>
      <c r="EU16" s="22"/>
      <c r="EV16" s="22"/>
      <c r="EW16" s="22"/>
      <c r="EX16" s="22"/>
      <c r="EY16" s="22"/>
      <c r="EZ16" s="22"/>
      <c r="FA16" s="22"/>
      <c r="FB16" s="22"/>
      <c r="FC16" s="22"/>
      <c r="FD16" s="22"/>
      <c r="FE16" s="22"/>
      <c r="FF16" s="22"/>
      <c r="FG16" s="22"/>
      <c r="FH16" s="22"/>
      <c r="FI16" s="22"/>
      <c r="FJ16" s="22"/>
      <c r="FK16" s="22"/>
      <c r="FL16" s="22"/>
      <c r="FM16" s="22"/>
      <c r="FN16" s="22"/>
      <c r="FO16" s="22"/>
      <c r="FP16" s="22"/>
      <c r="FQ16" s="22"/>
      <c r="FR16" s="22"/>
      <c r="FS16" s="22"/>
      <c r="FT16" s="22"/>
      <c r="FU16" s="22"/>
      <c r="FV16" s="22"/>
      <c r="FW16" s="22"/>
      <c r="FX16" s="22"/>
      <c r="FY16" s="22"/>
      <c r="FZ16" s="22"/>
      <c r="GA16" s="22"/>
      <c r="GB16" s="22"/>
      <c r="GC16" s="22"/>
      <c r="GD16" s="22"/>
      <c r="GE16" s="22"/>
      <c r="GF16" s="22"/>
      <c r="GG16" s="22"/>
      <c r="GH16" s="22"/>
      <c r="GI16" s="22"/>
      <c r="GJ16" s="22"/>
      <c r="GK16" s="22"/>
      <c r="GL16" s="22"/>
      <c r="GM16" s="22"/>
      <c r="GN16" s="22"/>
      <c r="GO16" s="22"/>
      <c r="GP16" s="22"/>
      <c r="GQ16" s="22"/>
      <c r="GR16" s="22"/>
      <c r="GS16" s="22"/>
      <c r="GT16" s="22"/>
      <c r="GU16" s="22"/>
      <c r="GV16" s="22"/>
      <c r="GW16" s="22"/>
      <c r="GX16" s="22"/>
      <c r="GY16" s="22"/>
      <c r="GZ16" s="22"/>
      <c r="HA16" s="22"/>
      <c r="HB16" s="22"/>
      <c r="HC16" s="22"/>
      <c r="HD16" s="22"/>
      <c r="HE16" s="22"/>
      <c r="HF16" s="22"/>
      <c r="HG16" s="22"/>
      <c r="HH16" s="22"/>
      <c r="HI16" s="22"/>
      <c r="HJ16" s="22"/>
      <c r="HK16" s="22"/>
      <c r="HL16" s="22"/>
      <c r="HM16" s="22"/>
      <c r="HN16" s="22"/>
      <c r="HO16" s="22"/>
      <c r="HP16" s="22"/>
      <c r="HQ16" s="22"/>
      <c r="HR16" s="22"/>
      <c r="HS16" s="22"/>
      <c r="HT16" s="22"/>
      <c r="HU16" s="22"/>
      <c r="HV16" s="22"/>
      <c r="HW16" s="22"/>
      <c r="HX16" s="22"/>
      <c r="HY16" s="22"/>
      <c r="HZ16" s="22"/>
      <c r="IA16" s="22"/>
      <c r="IB16" s="22"/>
      <c r="IC16" s="22"/>
      <c r="ID16" s="22"/>
      <c r="IE16" s="22"/>
      <c r="IF16" s="22"/>
      <c r="IG16" s="22"/>
      <c r="IH16" s="22"/>
      <c r="II16" s="22"/>
      <c r="IJ16" s="22"/>
      <c r="IK16" s="22"/>
      <c r="IL16" s="22"/>
      <c r="IM16" s="22"/>
      <c r="IN16" s="22"/>
      <c r="IO16" s="22"/>
      <c r="IP16" s="22"/>
      <c r="IQ16" s="22"/>
      <c r="IR16" s="22"/>
    </row>
    <row r="17" spans="2:30" ht="14.25" customHeight="1" x14ac:dyDescent="0.2">
      <c r="B17" s="16" t="s">
        <v>24</v>
      </c>
      <c r="C17" s="17"/>
      <c r="D17" s="17"/>
      <c r="E17" s="17"/>
      <c r="F17" s="53"/>
      <c r="G17" s="54"/>
      <c r="H17" s="54"/>
      <c r="I17" s="54"/>
      <c r="J17" s="54"/>
      <c r="K17" s="54"/>
      <c r="L17" s="54"/>
      <c r="M17" s="55"/>
      <c r="N17" s="55"/>
      <c r="O17" s="55"/>
      <c r="P17" s="55"/>
      <c r="Q17" s="55"/>
    </row>
    <row r="18" spans="2:30" s="3" customFormat="1" ht="23.25" customHeight="1" x14ac:dyDescent="0.2">
      <c r="B18" s="52" t="s">
        <v>39</v>
      </c>
      <c r="C18" s="74" t="s">
        <v>23</v>
      </c>
      <c r="D18" s="75"/>
      <c r="E18" s="76"/>
      <c r="F18" s="29" t="s">
        <v>30</v>
      </c>
      <c r="G18" s="86" t="s">
        <v>9</v>
      </c>
      <c r="H18" s="87"/>
      <c r="I18" s="88"/>
      <c r="J18" s="89" t="s">
        <v>11</v>
      </c>
      <c r="K18" s="89" t="s">
        <v>12</v>
      </c>
      <c r="L18" s="89" t="s">
        <v>13</v>
      </c>
      <c r="M18" s="89" t="s">
        <v>0</v>
      </c>
      <c r="N18" s="89" t="s">
        <v>1</v>
      </c>
      <c r="O18" s="70" t="s">
        <v>10</v>
      </c>
      <c r="P18" s="106" t="s">
        <v>29</v>
      </c>
      <c r="Q18" s="107"/>
    </row>
    <row r="19" spans="2:30" s="3" customFormat="1" ht="23.25" customHeight="1" x14ac:dyDescent="0.2">
      <c r="B19" s="57" t="s">
        <v>16</v>
      </c>
      <c r="C19" s="30" t="s">
        <v>2</v>
      </c>
      <c r="D19" s="30" t="s">
        <v>3</v>
      </c>
      <c r="E19" s="30" t="s">
        <v>4</v>
      </c>
      <c r="F19" s="19"/>
      <c r="G19" s="34" t="s">
        <v>2</v>
      </c>
      <c r="H19" s="35" t="s">
        <v>3</v>
      </c>
      <c r="I19" s="36" t="s">
        <v>4</v>
      </c>
      <c r="J19" s="90"/>
      <c r="K19" s="90"/>
      <c r="L19" s="90"/>
      <c r="M19" s="90"/>
      <c r="N19" s="90"/>
      <c r="O19" s="71"/>
      <c r="P19" s="56" t="s">
        <v>31</v>
      </c>
      <c r="Q19" s="56" t="s">
        <v>32</v>
      </c>
    </row>
    <row r="20" spans="2:30" s="6" customFormat="1" ht="14.25" customHeight="1" x14ac:dyDescent="0.2">
      <c r="B20" s="27" t="s">
        <v>36</v>
      </c>
      <c r="C20" s="37">
        <v>0.13122800000000001</v>
      </c>
      <c r="D20" s="37">
        <v>0.15835099999999999</v>
      </c>
      <c r="E20" s="37">
        <v>0.13672200000000001</v>
      </c>
      <c r="F20" s="58">
        <v>5.0000000000000001E-3</v>
      </c>
      <c r="G20" s="38">
        <f>IF(C20&lt;&gt;"",C20+$F$20,"disp. da 1/05/2026")</f>
        <v>0.13622800000000002</v>
      </c>
      <c r="H20" s="38">
        <f>IF(D20&lt;&gt;"",D20+$F$20,G20)</f>
        <v>0.163351</v>
      </c>
      <c r="I20" s="38">
        <f>IF(E20&lt;&gt;"",E20+$F$20,G20)</f>
        <v>0.14172200000000001</v>
      </c>
      <c r="J20" s="63">
        <f>0.062/100</f>
        <v>6.2E-4</v>
      </c>
      <c r="K20" s="63">
        <f>1.114/100</f>
        <v>1.1140000000000001E-2</v>
      </c>
      <c r="L20" s="72"/>
      <c r="M20" s="63">
        <f>0.111/100</f>
        <v>1.1100000000000001E-3</v>
      </c>
      <c r="N20" s="63"/>
      <c r="O20" s="49"/>
      <c r="Q20" s="49"/>
      <c r="R20" s="3"/>
      <c r="S20" s="3"/>
      <c r="T20" s="3"/>
      <c r="U20" s="3"/>
      <c r="V20" s="3"/>
      <c r="W20" s="9"/>
      <c r="X20" s="9"/>
      <c r="Y20" s="9"/>
      <c r="Z20" s="3"/>
      <c r="AA20" s="3"/>
      <c r="AB20" s="3"/>
      <c r="AC20" s="3"/>
      <c r="AD20" s="3"/>
    </row>
    <row r="21" spans="2:30" s="3" customFormat="1" ht="14.25" customHeight="1" x14ac:dyDescent="0.2">
      <c r="B21" s="28" t="s">
        <v>37</v>
      </c>
      <c r="C21" s="37">
        <v>0.12726400000000002</v>
      </c>
      <c r="D21" s="37">
        <v>0.151528</v>
      </c>
      <c r="E21" s="37">
        <v>0.140905</v>
      </c>
      <c r="F21" s="58"/>
      <c r="G21" s="38">
        <f>IF(C21&lt;&gt;"",C21+$F$20,"disp. da 1/06/2026")</f>
        <v>0.13226400000000002</v>
      </c>
      <c r="H21" s="38">
        <f>IF(D21&lt;&gt;"",D21+$F$20,G21)</f>
        <v>0.156528</v>
      </c>
      <c r="I21" s="38">
        <f>IF(E21&lt;&gt;"",E21+$F$20,G21)</f>
        <v>0.14590500000000001</v>
      </c>
      <c r="J21" s="64"/>
      <c r="K21" s="64"/>
      <c r="L21" s="64"/>
      <c r="M21" s="64"/>
      <c r="N21" s="64"/>
      <c r="O21" s="47">
        <f>J20+K20+M20+N20</f>
        <v>1.2870000000000001E-2</v>
      </c>
      <c r="P21" s="48">
        <f>2.8274/100</f>
        <v>2.8274000000000001E-2</v>
      </c>
      <c r="Q21" s="47">
        <f>0.1349/100</f>
        <v>1.3489999999999999E-3</v>
      </c>
      <c r="W21" s="9"/>
      <c r="X21" s="9"/>
      <c r="Y21" s="9"/>
    </row>
    <row r="22" spans="2:30" s="3" customFormat="1" ht="14.25" customHeight="1" x14ac:dyDescent="0.2">
      <c r="B22" s="28" t="s">
        <v>38</v>
      </c>
      <c r="C22" s="37">
        <v>0.14585000000000001</v>
      </c>
      <c r="D22" s="37">
        <v>0.17179</v>
      </c>
      <c r="E22" s="37">
        <v>0.14732599999999998</v>
      </c>
      <c r="F22" s="59"/>
      <c r="G22" s="38">
        <f>IF(C22&lt;&gt;"",C22+$F$20,"disp. da 1/07/2026")</f>
        <v>0.15085000000000001</v>
      </c>
      <c r="H22" s="38">
        <f>IF(D22&lt;&gt;"",D22+$F$20,G22)</f>
        <v>0.17679</v>
      </c>
      <c r="I22" s="38">
        <f>IF(E22&lt;&gt;"",E22+$F$20,G22)</f>
        <v>0.15232599999999999</v>
      </c>
      <c r="J22" s="65"/>
      <c r="K22" s="65"/>
      <c r="L22" s="65"/>
      <c r="M22" s="65"/>
      <c r="N22" s="65"/>
      <c r="O22" s="50"/>
      <c r="Q22" s="50"/>
      <c r="W22" s="9"/>
      <c r="X22" s="9"/>
      <c r="Y22" s="9"/>
    </row>
    <row r="23" spans="2:30" s="3" customFormat="1" ht="14.25" customHeight="1" x14ac:dyDescent="0.2">
      <c r="B23" s="20" t="s">
        <v>17</v>
      </c>
      <c r="C23" s="39"/>
      <c r="D23" s="39"/>
      <c r="E23" s="39"/>
      <c r="F23" s="39"/>
      <c r="G23" s="60"/>
      <c r="H23" s="61"/>
      <c r="I23" s="62"/>
      <c r="J23" s="40">
        <f>50720.38/100</f>
        <v>507.2038</v>
      </c>
      <c r="K23" s="41"/>
      <c r="L23" s="40">
        <f>(26172.8+0)/100</f>
        <v>261.72800000000001</v>
      </c>
      <c r="M23" s="39"/>
      <c r="N23" s="42">
        <f>9777.75/100</f>
        <v>97.777500000000003</v>
      </c>
      <c r="O23" s="43">
        <f>J23+L23+N23</f>
        <v>866.7093000000001</v>
      </c>
      <c r="P23" s="43">
        <f>35827.44/100</f>
        <v>358.27440000000001</v>
      </c>
      <c r="Q23" s="43">
        <f>9088.08/100</f>
        <v>90.880799999999994</v>
      </c>
      <c r="T23" s="51"/>
      <c r="W23" s="9"/>
      <c r="X23" s="9"/>
      <c r="Y23" s="9"/>
    </row>
    <row r="24" spans="2:30" s="3" customFormat="1" ht="14.25" customHeight="1" x14ac:dyDescent="0.2">
      <c r="B24" s="20" t="s">
        <v>18</v>
      </c>
      <c r="C24" s="39"/>
      <c r="D24" s="39"/>
      <c r="E24" s="39"/>
      <c r="F24" s="39"/>
      <c r="G24" s="60"/>
      <c r="H24" s="61"/>
      <c r="I24" s="62"/>
      <c r="J24" s="40">
        <f>3598.75/100</f>
        <v>35.987499999999997</v>
      </c>
      <c r="K24" s="41"/>
      <c r="L24" s="39"/>
      <c r="M24" s="39"/>
      <c r="N24" s="39"/>
      <c r="O24" s="43">
        <f>J24</f>
        <v>35.987499999999997</v>
      </c>
      <c r="P24" s="44">
        <f>1487.64/100</f>
        <v>14.8764</v>
      </c>
      <c r="Q24" s="45">
        <f>377.28/100</f>
        <v>3.7727999999999997</v>
      </c>
      <c r="T24" s="51"/>
      <c r="W24" s="9"/>
      <c r="X24" s="9"/>
      <c r="Y24" s="9"/>
    </row>
    <row r="25" spans="2:30" ht="25.5" customHeight="1" x14ac:dyDescent="0.2">
      <c r="B25" s="21" t="s">
        <v>14</v>
      </c>
      <c r="C25" s="11"/>
      <c r="D25" s="11"/>
      <c r="E25" s="11"/>
      <c r="F25" s="11"/>
      <c r="G25" s="66" t="s">
        <v>15</v>
      </c>
      <c r="H25" s="66"/>
      <c r="I25" s="66"/>
      <c r="J25" s="66"/>
      <c r="K25" s="66"/>
      <c r="L25" s="66"/>
      <c r="M25" s="66"/>
      <c r="N25" s="66"/>
      <c r="O25" s="66"/>
      <c r="P25" s="66"/>
      <c r="Q25" s="67"/>
      <c r="T25" s="51"/>
    </row>
    <row r="27" spans="2:30" ht="14.25" customHeight="1" x14ac:dyDescent="0.2">
      <c r="B27" s="16" t="s">
        <v>25</v>
      </c>
      <c r="C27" s="17"/>
      <c r="D27" s="17"/>
      <c r="E27" s="17"/>
      <c r="F27" s="17"/>
    </row>
    <row r="28" spans="2:30" s="3" customFormat="1" ht="23.25" customHeight="1" x14ac:dyDescent="0.2">
      <c r="B28" s="52" t="str">
        <f>B18</f>
        <v>1 aprile - 31 giugno 2026</v>
      </c>
      <c r="C28" s="74" t="s">
        <v>23</v>
      </c>
      <c r="D28" s="75"/>
      <c r="E28" s="76"/>
      <c r="F28" s="29" t="s">
        <v>30</v>
      </c>
      <c r="G28" s="77" t="s">
        <v>9</v>
      </c>
      <c r="H28" s="78"/>
      <c r="I28" s="79"/>
      <c r="J28" s="80" t="s">
        <v>11</v>
      </c>
      <c r="K28" s="80" t="s">
        <v>12</v>
      </c>
      <c r="L28" s="80" t="s">
        <v>13</v>
      </c>
      <c r="M28" s="68" t="s">
        <v>0</v>
      </c>
      <c r="N28" s="68" t="s">
        <v>1</v>
      </c>
      <c r="O28" s="70" t="s">
        <v>10</v>
      </c>
      <c r="P28" s="106" t="s">
        <v>29</v>
      </c>
      <c r="Q28" s="107"/>
    </row>
    <row r="29" spans="2:30" s="3" customFormat="1" ht="23.25" customHeight="1" x14ac:dyDescent="0.2">
      <c r="B29" s="18" t="s">
        <v>16</v>
      </c>
      <c r="C29" s="30" t="s">
        <v>2</v>
      </c>
      <c r="D29" s="30" t="s">
        <v>3</v>
      </c>
      <c r="E29" s="30" t="s">
        <v>4</v>
      </c>
      <c r="F29" s="19"/>
      <c r="G29" s="31" t="s">
        <v>2</v>
      </c>
      <c r="H29" s="32" t="s">
        <v>3</v>
      </c>
      <c r="I29" s="33" t="s">
        <v>4</v>
      </c>
      <c r="J29" s="81"/>
      <c r="K29" s="81"/>
      <c r="L29" s="81"/>
      <c r="M29" s="69"/>
      <c r="N29" s="69"/>
      <c r="O29" s="71"/>
      <c r="P29" s="56" t="s">
        <v>31</v>
      </c>
      <c r="Q29" s="56" t="s">
        <v>32</v>
      </c>
    </row>
    <row r="30" spans="2:30" s="6" customFormat="1" ht="14.25" customHeight="1" x14ac:dyDescent="0.2">
      <c r="B30" s="27" t="str">
        <f>B20</f>
        <v>Aprile 2026</v>
      </c>
      <c r="C30" s="37">
        <f>IF(C20=0,"",C20)</f>
        <v>0.13122800000000001</v>
      </c>
      <c r="D30" s="37">
        <f t="shared" ref="D30:E30" si="0">IF(D20=0,"",D20)</f>
        <v>0.15835099999999999</v>
      </c>
      <c r="E30" s="37">
        <f t="shared" si="0"/>
        <v>0.13672200000000001</v>
      </c>
      <c r="F30" s="58">
        <f>IF(F20=0,"",F20)</f>
        <v>5.0000000000000001E-3</v>
      </c>
      <c r="G30" s="38">
        <f>IF(C30&lt;&gt;"",C30+$F$30,G20)</f>
        <v>0.13622800000000002</v>
      </c>
      <c r="H30" s="38">
        <f>IF(D30&lt;&gt;"",D30+$F$30,H20)</f>
        <v>0.163351</v>
      </c>
      <c r="I30" s="38">
        <f>IF(E30&lt;&gt;"",E30+$F$30,I20)</f>
        <v>0.14172200000000001</v>
      </c>
      <c r="J30" s="63">
        <f>0.055/100</f>
        <v>5.5000000000000003E-4</v>
      </c>
      <c r="K30" s="63">
        <f>K20</f>
        <v>1.1140000000000001E-2</v>
      </c>
      <c r="L30" s="72"/>
      <c r="M30" s="63">
        <f>0.111/100</f>
        <v>1.1100000000000001E-3</v>
      </c>
      <c r="N30" s="63"/>
      <c r="O30" s="49"/>
      <c r="P30" s="49"/>
      <c r="Q30" s="49"/>
      <c r="R30" s="3"/>
      <c r="S30" s="3"/>
      <c r="T30" s="3"/>
      <c r="U30" s="3"/>
      <c r="V30" s="9"/>
      <c r="W30" s="9"/>
      <c r="X30" s="9"/>
      <c r="Y30" s="3"/>
      <c r="Z30" s="3"/>
      <c r="AA30" s="3"/>
      <c r="AB30" s="3"/>
      <c r="AC30" s="3"/>
      <c r="AD30" s="3"/>
    </row>
    <row r="31" spans="2:30" s="3" customFormat="1" ht="14.25" customHeight="1" x14ac:dyDescent="0.2">
      <c r="B31" s="27" t="str">
        <f>B21</f>
        <v>Maggio 2026</v>
      </c>
      <c r="C31" s="37">
        <f t="shared" ref="C31:E31" si="1">IF(C21=0,"",C21)</f>
        <v>0.12726400000000002</v>
      </c>
      <c r="D31" s="37">
        <f t="shared" si="1"/>
        <v>0.151528</v>
      </c>
      <c r="E31" s="37">
        <f t="shared" si="1"/>
        <v>0.140905</v>
      </c>
      <c r="F31" s="58"/>
      <c r="G31" s="38">
        <f t="shared" ref="G31:G32" si="2">IF(C31&lt;&gt;"",C31+$F$30,G21)</f>
        <v>0.13226400000000002</v>
      </c>
      <c r="H31" s="38">
        <f>IF(D31&lt;&gt;"",D31+$F$30,H21)</f>
        <v>0.156528</v>
      </c>
      <c r="I31" s="38">
        <f>IF(E31&lt;&gt;"",E31+$F$30,I21)</f>
        <v>0.14590500000000001</v>
      </c>
      <c r="J31" s="64"/>
      <c r="K31" s="64"/>
      <c r="L31" s="64"/>
      <c r="M31" s="64"/>
      <c r="N31" s="64"/>
      <c r="O31" s="47">
        <f>J30+K30+M30+N30</f>
        <v>1.2800000000000001E-2</v>
      </c>
      <c r="P31" s="47">
        <f>2.8255/100</f>
        <v>2.8254999999999999E-2</v>
      </c>
      <c r="Q31" s="47">
        <f>0.1343/100</f>
        <v>1.343E-3</v>
      </c>
      <c r="V31" s="9"/>
      <c r="W31" s="9"/>
      <c r="X31" s="9"/>
    </row>
    <row r="32" spans="2:30" s="3" customFormat="1" ht="14.25" customHeight="1" x14ac:dyDescent="0.2">
      <c r="B32" s="27" t="str">
        <f>B22</f>
        <v>Giugno 2026</v>
      </c>
      <c r="C32" s="37">
        <f t="shared" ref="C32:E32" si="3">IF(C22=0,"",C22)</f>
        <v>0.14585000000000001</v>
      </c>
      <c r="D32" s="37">
        <f t="shared" si="3"/>
        <v>0.17179</v>
      </c>
      <c r="E32" s="37">
        <f t="shared" si="3"/>
        <v>0.14732599999999998</v>
      </c>
      <c r="F32" s="59"/>
      <c r="G32" s="38">
        <f t="shared" si="2"/>
        <v>0.15085000000000001</v>
      </c>
      <c r="H32" s="38">
        <f>IF(D32&lt;&gt;"",D32+$F$30,H22)</f>
        <v>0.17679</v>
      </c>
      <c r="I32" s="38">
        <f>IF(E32&lt;&gt;"",E32+$F$30,I22)</f>
        <v>0.15232599999999999</v>
      </c>
      <c r="J32" s="65"/>
      <c r="K32" s="65"/>
      <c r="L32" s="65"/>
      <c r="M32" s="65"/>
      <c r="N32" s="65"/>
      <c r="O32" s="50"/>
      <c r="P32" s="50"/>
      <c r="Q32" s="50"/>
      <c r="V32" s="9"/>
      <c r="W32" s="9"/>
      <c r="X32" s="9"/>
    </row>
    <row r="33" spans="1:252" s="3" customFormat="1" ht="14.25" customHeight="1" x14ac:dyDescent="0.2">
      <c r="B33" s="20" t="s">
        <v>17</v>
      </c>
      <c r="C33" s="39"/>
      <c r="D33" s="39"/>
      <c r="E33" s="39"/>
      <c r="F33" s="39"/>
      <c r="G33" s="60"/>
      <c r="H33" s="61"/>
      <c r="I33" s="62"/>
      <c r="J33" s="40">
        <f>45648.33/100</f>
        <v>456.48330000000004</v>
      </c>
      <c r="K33" s="41"/>
      <c r="L33" s="40">
        <f>L23</f>
        <v>261.72800000000001</v>
      </c>
      <c r="M33" s="39"/>
      <c r="N33" s="42">
        <f>9777.75/100</f>
        <v>97.777500000000003</v>
      </c>
      <c r="O33" s="43">
        <f>J33+L33+N33</f>
        <v>815.98880000000008</v>
      </c>
      <c r="P33" s="43">
        <f>33730.68/100</f>
        <v>337.30680000000001</v>
      </c>
      <c r="Q33" s="43">
        <f>8556.24/100</f>
        <v>85.562399999999997</v>
      </c>
      <c r="V33" s="9"/>
      <c r="W33" s="9"/>
      <c r="X33" s="9"/>
    </row>
    <row r="34" spans="1:252" s="3" customFormat="1" ht="14.25" customHeight="1" x14ac:dyDescent="0.2">
      <c r="B34" s="20" t="s">
        <v>18</v>
      </c>
      <c r="C34" s="39"/>
      <c r="D34" s="39"/>
      <c r="E34" s="39"/>
      <c r="F34" s="39"/>
      <c r="G34" s="60"/>
      <c r="H34" s="61"/>
      <c r="I34" s="62"/>
      <c r="J34" s="46">
        <f>3231.51/100</f>
        <v>32.315100000000001</v>
      </c>
      <c r="K34" s="41"/>
      <c r="L34" s="39"/>
      <c r="M34" s="39"/>
      <c r="N34" s="39"/>
      <c r="O34" s="43">
        <f>J34</f>
        <v>32.315100000000001</v>
      </c>
      <c r="P34" s="44">
        <f>1335.84/100</f>
        <v>13.3584</v>
      </c>
      <c r="Q34" s="45">
        <f>338.88/100</f>
        <v>3.3887999999999998</v>
      </c>
      <c r="V34" s="9"/>
      <c r="W34" s="9"/>
      <c r="X34" s="9"/>
    </row>
    <row r="35" spans="1:252" ht="25.5" customHeight="1" x14ac:dyDescent="0.2">
      <c r="B35" s="21" t="s">
        <v>14</v>
      </c>
      <c r="C35" s="11"/>
      <c r="D35" s="11"/>
      <c r="E35" s="11"/>
      <c r="F35" s="11"/>
      <c r="G35" s="66" t="s">
        <v>15</v>
      </c>
      <c r="H35" s="66"/>
      <c r="I35" s="66"/>
      <c r="J35" s="66"/>
      <c r="K35" s="66"/>
      <c r="L35" s="66"/>
      <c r="M35" s="66"/>
      <c r="N35" s="66"/>
      <c r="O35" s="66"/>
      <c r="P35" s="66"/>
      <c r="Q35" s="67"/>
    </row>
    <row r="37" spans="1:252" ht="14.25" customHeight="1" x14ac:dyDescent="0.2">
      <c r="B37" s="16" t="s">
        <v>26</v>
      </c>
      <c r="C37" s="17"/>
      <c r="D37" s="17"/>
      <c r="E37" s="17"/>
      <c r="F37" s="17"/>
    </row>
    <row r="38" spans="1:252" s="3" customFormat="1" ht="23.25" customHeight="1" x14ac:dyDescent="0.2">
      <c r="B38" s="52" t="str">
        <f>B28</f>
        <v>1 aprile - 31 giugno 2026</v>
      </c>
      <c r="C38" s="74" t="s">
        <v>23</v>
      </c>
      <c r="D38" s="75"/>
      <c r="E38" s="76"/>
      <c r="F38" s="29" t="s">
        <v>30</v>
      </c>
      <c r="G38" s="77" t="s">
        <v>9</v>
      </c>
      <c r="H38" s="78"/>
      <c r="I38" s="79"/>
      <c r="J38" s="80" t="s">
        <v>11</v>
      </c>
      <c r="K38" s="80" t="s">
        <v>12</v>
      </c>
      <c r="L38" s="80" t="s">
        <v>13</v>
      </c>
      <c r="M38" s="68" t="s">
        <v>0</v>
      </c>
      <c r="N38" s="68" t="s">
        <v>1</v>
      </c>
      <c r="O38" s="70" t="s">
        <v>10</v>
      </c>
      <c r="P38" s="106" t="s">
        <v>29</v>
      </c>
      <c r="Q38" s="107"/>
    </row>
    <row r="39" spans="1:252" s="3" customFormat="1" ht="23.25" customHeight="1" x14ac:dyDescent="0.2">
      <c r="B39" s="18" t="s">
        <v>16</v>
      </c>
      <c r="C39" s="30" t="s">
        <v>2</v>
      </c>
      <c r="D39" s="30" t="s">
        <v>3</v>
      </c>
      <c r="E39" s="30" t="s">
        <v>4</v>
      </c>
      <c r="F39" s="19"/>
      <c r="G39" s="31" t="s">
        <v>2</v>
      </c>
      <c r="H39" s="32" t="s">
        <v>3</v>
      </c>
      <c r="I39" s="33" t="s">
        <v>4</v>
      </c>
      <c r="J39" s="81"/>
      <c r="K39" s="81"/>
      <c r="L39" s="81"/>
      <c r="M39" s="69"/>
      <c r="N39" s="69"/>
      <c r="O39" s="71"/>
      <c r="P39" s="56" t="s">
        <v>31</v>
      </c>
      <c r="Q39" s="56" t="s">
        <v>32</v>
      </c>
    </row>
    <row r="40" spans="1:252" s="6" customFormat="1" ht="14.25" customHeight="1" x14ac:dyDescent="0.2">
      <c r="B40" s="27" t="str">
        <f>B30</f>
        <v>Aprile 2026</v>
      </c>
      <c r="C40" s="37">
        <f>IF(C30=0,"",C30)</f>
        <v>0.13122800000000001</v>
      </c>
      <c r="D40" s="37">
        <f t="shared" ref="D40:E40" si="4">IF(D30=0,"",D30)</f>
        <v>0.15835099999999999</v>
      </c>
      <c r="E40" s="37">
        <f t="shared" si="4"/>
        <v>0.13672200000000001</v>
      </c>
      <c r="F40" s="58">
        <f>IF(F30=0,"",F30)</f>
        <v>5.0000000000000001E-3</v>
      </c>
      <c r="G40" s="38">
        <f>IF(C40&lt;&gt;"",C40+$F$40,G30)</f>
        <v>0.13622800000000002</v>
      </c>
      <c r="H40" s="38">
        <f t="shared" ref="H40:I40" si="5">IF(D40&lt;&gt;"",D40+$F$40,H30)</f>
        <v>0.163351</v>
      </c>
      <c r="I40" s="38">
        <f t="shared" si="5"/>
        <v>0.14172200000000001</v>
      </c>
      <c r="J40" s="63">
        <f>0.05/100</f>
        <v>5.0000000000000001E-4</v>
      </c>
      <c r="K40" s="63">
        <f>K30</f>
        <v>1.1140000000000001E-2</v>
      </c>
      <c r="L40" s="72"/>
      <c r="M40" s="63">
        <f>0.111/100</f>
        <v>1.1100000000000001E-3</v>
      </c>
      <c r="N40" s="63"/>
      <c r="O40" s="49"/>
      <c r="P40" s="49"/>
      <c r="Q40" s="49"/>
      <c r="R40" s="3"/>
      <c r="S40" s="3"/>
      <c r="T40" s="3"/>
      <c r="U40" s="3"/>
      <c r="V40" s="10"/>
      <c r="W40" s="10"/>
      <c r="X40" s="10"/>
      <c r="Y40" s="3"/>
      <c r="Z40" s="3"/>
      <c r="AA40" s="3"/>
      <c r="AB40" s="3"/>
      <c r="AC40" s="3"/>
      <c r="AD40" s="3"/>
    </row>
    <row r="41" spans="1:252" s="3" customFormat="1" ht="14.25" customHeight="1" x14ac:dyDescent="0.2">
      <c r="B41" s="27" t="str">
        <f>B31</f>
        <v>Maggio 2026</v>
      </c>
      <c r="C41" s="37">
        <f t="shared" ref="C41:E41" si="6">IF(C31=0,"",C31)</f>
        <v>0.12726400000000002</v>
      </c>
      <c r="D41" s="37">
        <f t="shared" si="6"/>
        <v>0.151528</v>
      </c>
      <c r="E41" s="37">
        <f t="shared" si="6"/>
        <v>0.140905</v>
      </c>
      <c r="F41" s="58"/>
      <c r="G41" s="38">
        <f>IF(C41&lt;&gt;"",C41+$F$40,G31)</f>
        <v>0.13226400000000002</v>
      </c>
      <c r="H41" s="38">
        <f t="shared" ref="H41:I41" si="7">IF(D41&lt;&gt;"",D41+$F$40,H31)</f>
        <v>0.156528</v>
      </c>
      <c r="I41" s="38">
        <f t="shared" si="7"/>
        <v>0.14590500000000001</v>
      </c>
      <c r="J41" s="64"/>
      <c r="K41" s="64"/>
      <c r="L41" s="64"/>
      <c r="M41" s="64"/>
      <c r="N41" s="64"/>
      <c r="O41" s="47">
        <f>J40+K40+M40+N40</f>
        <v>1.2750000000000001E-2</v>
      </c>
      <c r="P41" s="47">
        <f>2.8241/100</f>
        <v>2.8241000000000002E-2</v>
      </c>
      <c r="Q41" s="47">
        <f>0.1337/100</f>
        <v>1.3370000000000001E-3</v>
      </c>
      <c r="V41" s="10"/>
      <c r="W41" s="10"/>
      <c r="X41" s="10"/>
    </row>
    <row r="42" spans="1:252" s="3" customFormat="1" ht="14.25" customHeight="1" x14ac:dyDescent="0.2">
      <c r="B42" s="27" t="str">
        <f>B32</f>
        <v>Giugno 2026</v>
      </c>
      <c r="C42" s="37">
        <f t="shared" ref="C42:E42" si="8">IF(C32=0,"",C32)</f>
        <v>0.14585000000000001</v>
      </c>
      <c r="D42" s="37">
        <f t="shared" si="8"/>
        <v>0.17179</v>
      </c>
      <c r="E42" s="37">
        <f t="shared" si="8"/>
        <v>0.14732599999999998</v>
      </c>
      <c r="F42" s="59"/>
      <c r="G42" s="38">
        <f>IF(C42&lt;&gt;"",C42+$F$40,G32)</f>
        <v>0.15085000000000001</v>
      </c>
      <c r="H42" s="38">
        <f t="shared" ref="H42:I42" si="9">IF(D42&lt;&gt;"",D42+$F$40,H32)</f>
        <v>0.17679</v>
      </c>
      <c r="I42" s="38">
        <f t="shared" si="9"/>
        <v>0.15232599999999999</v>
      </c>
      <c r="J42" s="65"/>
      <c r="K42" s="65"/>
      <c r="L42" s="65"/>
      <c r="M42" s="65"/>
      <c r="N42" s="65"/>
      <c r="O42" s="50"/>
      <c r="P42" s="50"/>
      <c r="Q42" s="50"/>
      <c r="V42" s="10"/>
      <c r="W42" s="10"/>
      <c r="X42" s="10"/>
    </row>
    <row r="43" spans="1:252" s="3" customFormat="1" ht="14.25" customHeight="1" x14ac:dyDescent="0.2">
      <c r="B43" s="20" t="s">
        <v>17</v>
      </c>
      <c r="C43" s="39"/>
      <c r="D43" s="39"/>
      <c r="E43" s="39"/>
      <c r="F43" s="39"/>
      <c r="G43" s="60"/>
      <c r="H43" s="61"/>
      <c r="I43" s="62"/>
      <c r="J43" s="40">
        <f>44104.68/100</f>
        <v>441.04680000000002</v>
      </c>
      <c r="K43" s="41"/>
      <c r="L43" s="40">
        <f>L23</f>
        <v>261.72800000000001</v>
      </c>
      <c r="M43" s="39"/>
      <c r="N43" s="42">
        <f>9777.75/100</f>
        <v>97.777500000000003</v>
      </c>
      <c r="O43" s="43">
        <f>J43+L43+N43</f>
        <v>800.55230000000006</v>
      </c>
      <c r="P43" s="43">
        <f>33092.64/100</f>
        <v>330.9264</v>
      </c>
      <c r="Q43" s="43">
        <f>8394.24/100</f>
        <v>83.942399999999992</v>
      </c>
      <c r="V43" s="10"/>
      <c r="W43" s="10"/>
      <c r="X43" s="10"/>
    </row>
    <row r="44" spans="1:252" s="3" customFormat="1" ht="14.25" customHeight="1" x14ac:dyDescent="0.2">
      <c r="B44" s="20" t="s">
        <v>18</v>
      </c>
      <c r="C44" s="39"/>
      <c r="D44" s="39"/>
      <c r="E44" s="39"/>
      <c r="F44" s="39"/>
      <c r="G44" s="60"/>
      <c r="H44" s="61"/>
      <c r="I44" s="62"/>
      <c r="J44" s="40">
        <f>2834.93/100</f>
        <v>28.349299999999999</v>
      </c>
      <c r="K44" s="41"/>
      <c r="L44" s="39"/>
      <c r="M44" s="39"/>
      <c r="N44" s="39"/>
      <c r="O44" s="43">
        <f>J44</f>
        <v>28.349299999999999</v>
      </c>
      <c r="P44" s="44">
        <f>1171.92/100</f>
        <v>11.719200000000001</v>
      </c>
      <c r="Q44" s="45">
        <f>297.24/100</f>
        <v>2.9723999999999999</v>
      </c>
      <c r="V44" s="10"/>
      <c r="W44" s="10"/>
      <c r="X44" s="10"/>
    </row>
    <row r="45" spans="1:252" ht="25.5" customHeight="1" x14ac:dyDescent="0.2">
      <c r="B45" s="21" t="s">
        <v>14</v>
      </c>
      <c r="C45" s="11"/>
      <c r="D45" s="11"/>
      <c r="E45" s="11"/>
      <c r="F45" s="11"/>
      <c r="G45" s="66" t="s">
        <v>15</v>
      </c>
      <c r="H45" s="66"/>
      <c r="I45" s="66"/>
      <c r="J45" s="66"/>
      <c r="K45" s="66"/>
      <c r="L45" s="66"/>
      <c r="M45" s="66"/>
      <c r="N45" s="66"/>
      <c r="O45" s="66"/>
      <c r="P45" s="66"/>
      <c r="Q45" s="67"/>
    </row>
    <row r="47" spans="1:252" customFormat="1" ht="14.25" customHeight="1" x14ac:dyDescent="0.2">
      <c r="A47" s="22"/>
      <c r="B47" s="25" t="s">
        <v>22</v>
      </c>
      <c r="C47" s="25"/>
      <c r="D47" s="25"/>
      <c r="E47" s="25"/>
      <c r="F47" s="25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2"/>
      <c r="BC47" s="22"/>
      <c r="BD47" s="22"/>
      <c r="BE47" s="22"/>
      <c r="BF47" s="22"/>
      <c r="BG47" s="22"/>
      <c r="BH47" s="22"/>
      <c r="BI47" s="22"/>
      <c r="BJ47" s="22"/>
      <c r="BK47" s="22"/>
      <c r="BL47" s="22"/>
      <c r="BM47" s="22"/>
      <c r="BN47" s="22"/>
      <c r="BO47" s="22"/>
      <c r="BP47" s="22"/>
      <c r="BQ47" s="22"/>
      <c r="BR47" s="22"/>
      <c r="BS47" s="22"/>
      <c r="BT47" s="22"/>
      <c r="BU47" s="22"/>
      <c r="BV47" s="22"/>
      <c r="BW47" s="22"/>
      <c r="BX47" s="22"/>
      <c r="BY47" s="22"/>
      <c r="BZ47" s="22"/>
      <c r="CA47" s="22"/>
      <c r="CB47" s="22"/>
      <c r="CC47" s="22"/>
      <c r="CD47" s="22"/>
      <c r="CE47" s="22"/>
      <c r="CF47" s="22"/>
      <c r="CG47" s="22"/>
      <c r="CH47" s="22"/>
      <c r="CI47" s="22"/>
      <c r="CJ47" s="22"/>
      <c r="CK47" s="22"/>
      <c r="CL47" s="22"/>
      <c r="CM47" s="22"/>
      <c r="CN47" s="22"/>
      <c r="CO47" s="22"/>
      <c r="CP47" s="22"/>
      <c r="CQ47" s="22"/>
      <c r="CR47" s="22"/>
      <c r="CS47" s="22"/>
      <c r="CT47" s="22"/>
      <c r="CU47" s="22"/>
      <c r="CV47" s="22"/>
      <c r="CW47" s="22"/>
      <c r="CX47" s="22"/>
      <c r="CY47" s="22"/>
      <c r="CZ47" s="22"/>
      <c r="DA47" s="22"/>
      <c r="DB47" s="22"/>
      <c r="DC47" s="22"/>
      <c r="DD47" s="22"/>
      <c r="DE47" s="22"/>
      <c r="DF47" s="22"/>
      <c r="DG47" s="22"/>
      <c r="DH47" s="22"/>
      <c r="DI47" s="22"/>
      <c r="DJ47" s="22"/>
      <c r="DK47" s="22"/>
      <c r="DL47" s="22"/>
      <c r="DM47" s="22"/>
      <c r="DN47" s="22"/>
      <c r="DO47" s="22"/>
      <c r="DP47" s="22"/>
      <c r="DQ47" s="22"/>
      <c r="DR47" s="22"/>
      <c r="DS47" s="22"/>
      <c r="DT47" s="22"/>
      <c r="DU47" s="22"/>
      <c r="DV47" s="22"/>
      <c r="DW47" s="22"/>
      <c r="DX47" s="22"/>
      <c r="DY47" s="22"/>
      <c r="DZ47" s="22"/>
      <c r="EA47" s="22"/>
      <c r="EB47" s="22"/>
      <c r="EC47" s="22"/>
      <c r="ED47" s="22"/>
      <c r="EE47" s="22"/>
      <c r="EF47" s="22"/>
      <c r="EG47" s="22"/>
      <c r="EH47" s="22"/>
      <c r="EI47" s="22"/>
      <c r="EJ47" s="22"/>
      <c r="EK47" s="22"/>
      <c r="EL47" s="22"/>
      <c r="EM47" s="22"/>
      <c r="EN47" s="22"/>
      <c r="EO47" s="22"/>
      <c r="EP47" s="22"/>
      <c r="EQ47" s="22"/>
      <c r="ER47" s="22"/>
      <c r="ES47" s="22"/>
      <c r="ET47" s="22"/>
      <c r="EU47" s="22"/>
      <c r="EV47" s="22"/>
      <c r="EW47" s="22"/>
      <c r="EX47" s="22"/>
      <c r="EY47" s="22"/>
      <c r="EZ47" s="22"/>
      <c r="FA47" s="22"/>
      <c r="FB47" s="22"/>
      <c r="FC47" s="22"/>
      <c r="FD47" s="22"/>
      <c r="FE47" s="22"/>
      <c r="FF47" s="22"/>
      <c r="FG47" s="22"/>
      <c r="FH47" s="22"/>
      <c r="FI47" s="22"/>
      <c r="FJ47" s="22"/>
      <c r="FK47" s="22"/>
      <c r="FL47" s="22"/>
      <c r="FM47" s="22"/>
      <c r="FN47" s="22"/>
      <c r="FO47" s="22"/>
      <c r="FP47" s="22"/>
      <c r="FQ47" s="22"/>
      <c r="FR47" s="22"/>
      <c r="FS47" s="22"/>
      <c r="FT47" s="22"/>
      <c r="FU47" s="22"/>
      <c r="FV47" s="22"/>
      <c r="FW47" s="22"/>
      <c r="FX47" s="22"/>
      <c r="FY47" s="22"/>
      <c r="FZ47" s="22"/>
      <c r="GA47" s="22"/>
      <c r="GB47" s="22"/>
      <c r="GC47" s="22"/>
      <c r="GD47" s="22"/>
      <c r="GE47" s="22"/>
      <c r="GF47" s="22"/>
      <c r="GG47" s="22"/>
      <c r="GH47" s="22"/>
      <c r="GI47" s="22"/>
      <c r="GJ47" s="22"/>
      <c r="GK47" s="22"/>
      <c r="GL47" s="22"/>
      <c r="GM47" s="22"/>
      <c r="GN47" s="22"/>
      <c r="GO47" s="22"/>
      <c r="GP47" s="22"/>
      <c r="GQ47" s="22"/>
      <c r="GR47" s="22"/>
      <c r="GS47" s="22"/>
      <c r="GT47" s="22"/>
      <c r="GU47" s="22"/>
      <c r="GV47" s="22"/>
      <c r="GW47" s="22"/>
      <c r="GX47" s="22"/>
      <c r="GY47" s="22"/>
      <c r="GZ47" s="22"/>
      <c r="HA47" s="22"/>
      <c r="HB47" s="22"/>
      <c r="HC47" s="22"/>
      <c r="HD47" s="22"/>
      <c r="HE47" s="22"/>
      <c r="HF47" s="22"/>
      <c r="HG47" s="22"/>
      <c r="HH47" s="22"/>
      <c r="HI47" s="22"/>
      <c r="HJ47" s="22"/>
      <c r="HK47" s="22"/>
      <c r="HL47" s="22"/>
      <c r="HM47" s="22"/>
      <c r="HN47" s="22"/>
      <c r="HO47" s="22"/>
      <c r="HP47" s="22"/>
      <c r="HQ47" s="22"/>
      <c r="HR47" s="22"/>
      <c r="HS47" s="22"/>
      <c r="HT47" s="22"/>
      <c r="HU47" s="22"/>
      <c r="HV47" s="22"/>
      <c r="HW47" s="22"/>
      <c r="HX47" s="22"/>
      <c r="HY47" s="22"/>
      <c r="HZ47" s="22"/>
      <c r="IA47" s="22"/>
      <c r="IB47" s="22"/>
      <c r="IC47" s="22"/>
      <c r="ID47" s="22"/>
      <c r="IE47" s="22"/>
      <c r="IF47" s="22"/>
      <c r="IG47" s="22"/>
      <c r="IH47" s="22"/>
      <c r="II47" s="22"/>
      <c r="IJ47" s="22"/>
      <c r="IK47" s="22"/>
      <c r="IL47" s="22"/>
      <c r="IM47" s="22"/>
      <c r="IN47" s="22"/>
      <c r="IO47" s="22"/>
      <c r="IP47" s="22"/>
      <c r="IQ47" s="22"/>
      <c r="IR47" s="22"/>
    </row>
    <row r="48" spans="1:252" x14ac:dyDescent="0.2">
      <c r="B48" s="73"/>
      <c r="C48" s="73"/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</row>
  </sheetData>
  <mergeCells count="63">
    <mergeCell ref="P18:Q18"/>
    <mergeCell ref="P28:Q28"/>
    <mergeCell ref="P38:Q38"/>
    <mergeCell ref="K20:K22"/>
    <mergeCell ref="L20:L22"/>
    <mergeCell ref="M20:M22"/>
    <mergeCell ref="N20:N22"/>
    <mergeCell ref="M38:M39"/>
    <mergeCell ref="N38:N39"/>
    <mergeCell ref="M30:M32"/>
    <mergeCell ref="G35:Q35"/>
    <mergeCell ref="G33:I33"/>
    <mergeCell ref="B7:Q7"/>
    <mergeCell ref="C18:E18"/>
    <mergeCell ref="G18:I18"/>
    <mergeCell ref="J18:J19"/>
    <mergeCell ref="K18:K19"/>
    <mergeCell ref="L18:L19"/>
    <mergeCell ref="M18:M19"/>
    <mergeCell ref="N18:N19"/>
    <mergeCell ref="O18:O19"/>
    <mergeCell ref="B8:Q8"/>
    <mergeCell ref="B9:Q9"/>
    <mergeCell ref="B10:Q10"/>
    <mergeCell ref="B11:Q11"/>
    <mergeCell ref="B12:Q12"/>
    <mergeCell ref="B13:Q13"/>
    <mergeCell ref="B14:Q14"/>
    <mergeCell ref="C28:E28"/>
    <mergeCell ref="G28:I28"/>
    <mergeCell ref="J28:J29"/>
    <mergeCell ref="K28:K29"/>
    <mergeCell ref="L28:L29"/>
    <mergeCell ref="C38:E38"/>
    <mergeCell ref="G38:I38"/>
    <mergeCell ref="J38:J39"/>
    <mergeCell ref="K38:K39"/>
    <mergeCell ref="L38:L39"/>
    <mergeCell ref="B48:Q48"/>
    <mergeCell ref="J40:J42"/>
    <mergeCell ref="K40:K42"/>
    <mergeCell ref="L40:L42"/>
    <mergeCell ref="M40:M42"/>
    <mergeCell ref="N40:N42"/>
    <mergeCell ref="G43:I43"/>
    <mergeCell ref="G44:I44"/>
    <mergeCell ref="G45:Q45"/>
    <mergeCell ref="F20:F22"/>
    <mergeCell ref="F30:F32"/>
    <mergeCell ref="F40:F42"/>
    <mergeCell ref="G34:I34"/>
    <mergeCell ref="N30:N32"/>
    <mergeCell ref="G23:I23"/>
    <mergeCell ref="G24:I24"/>
    <mergeCell ref="G25:Q25"/>
    <mergeCell ref="M28:M29"/>
    <mergeCell ref="N28:N29"/>
    <mergeCell ref="O28:O29"/>
    <mergeCell ref="J20:J22"/>
    <mergeCell ref="O38:O39"/>
    <mergeCell ref="J30:J32"/>
    <mergeCell ref="K30:K32"/>
    <mergeCell ref="L30:L32"/>
  </mergeCells>
  <conditionalFormatting sqref="G20:I22 G30:I32 G40:I42">
    <cfRule type="containsText" dxfId="0" priority="1" operator="containsText" text="disp.">
      <formula>NOT(ISERROR(SEARCH("disp.",G20)))</formula>
    </cfRule>
  </conditionalFormatting>
  <pageMargins left="0.7" right="0.7" top="0.75" bottom="0.75" header="0.3" footer="0.3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dal 1 Aprile 2026</vt:lpstr>
      <vt:lpstr>'dal 1 Aprile 2026'!Area_stampa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2018-04-03T12:12:22Z</dcterms:created>
  <dcterms:modified xsi:type="dcterms:W3CDTF">2026-07-30T10:51:53Z</dcterms:modified>
</cp:coreProperties>
</file>