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52629080-F672-4D96-8DAB-9ECB995C1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l 1 gennaio 2025" sheetId="31" r:id="rId1"/>
  </sheets>
  <definedNames>
    <definedName name="_xlnm.Print_Area" localSheetId="0">'dal 1 gennaio 2025'!$B$1:$V$40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1" l="1"/>
  <c r="M21" i="31"/>
  <c r="M20" i="31"/>
  <c r="P20" i="31" l="1"/>
  <c r="V21" i="31"/>
  <c r="U21" i="31"/>
  <c r="O20" i="31"/>
  <c r="Q20" i="31"/>
  <c r="B32" i="31" l="1"/>
  <c r="B31" i="31"/>
  <c r="B28" i="31"/>
  <c r="B30" i="31"/>
  <c r="V31" i="31"/>
  <c r="U31" i="31"/>
  <c r="T21" i="31"/>
  <c r="F30" i="31"/>
  <c r="F32" i="31"/>
  <c r="F31" i="31"/>
  <c r="K30" i="31"/>
  <c r="J30" i="31"/>
  <c r="I30" i="31"/>
  <c r="H30" i="31"/>
  <c r="G30" i="31"/>
  <c r="V34" i="31"/>
  <c r="U34" i="31"/>
  <c r="T34" i="31"/>
  <c r="V33" i="31"/>
  <c r="U33" i="31"/>
  <c r="T33" i="31"/>
  <c r="P33" i="31"/>
  <c r="O33" i="31"/>
  <c r="Q33" i="31"/>
  <c r="R33" i="31"/>
  <c r="S33" i="31"/>
  <c r="O34" i="31"/>
  <c r="P34" i="31"/>
  <c r="Q34" i="31"/>
  <c r="R34" i="31"/>
  <c r="S34" i="31"/>
  <c r="S30" i="31"/>
  <c r="R30" i="31"/>
  <c r="Q30" i="31"/>
  <c r="P30" i="31"/>
  <c r="O30" i="31"/>
  <c r="S20" i="31"/>
  <c r="R20" i="31"/>
  <c r="T31" i="31" l="1"/>
  <c r="N31" i="31"/>
  <c r="L31" i="31"/>
  <c r="M31" i="31"/>
  <c r="N32" i="31"/>
  <c r="L32" i="31"/>
  <c r="M32" i="31"/>
  <c r="N30" i="31"/>
  <c r="M30" i="31"/>
  <c r="L30" i="31"/>
  <c r="L33" i="31"/>
</calcChain>
</file>

<file path=xl/sharedStrings.xml><?xml version="1.0" encoding="utf-8"?>
<sst xmlns="http://schemas.openxmlformats.org/spreadsheetml/2006/main" count="121" uniqueCount="49">
  <si>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</si>
  <si>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</si>
  <si>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</si>
  <si>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</si>
  <si>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</si>
  <si>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</si>
  <si>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</si>
  <si>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</si>
  <si>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</si>
  <si>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</si>
  <si>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</si>
  <si>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</si>
  <si>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</si>
  <si>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</si>
  <si>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</si>
  <si>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</si>
  <si>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</si>
  <si>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</si>
  <si>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</si>
  <si>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</si>
  <si>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</si>
  <si>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</si>
  <si>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</si>
  <si>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</si>
  <si>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</si>
  <si>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(2) Utenze diverse dalle utenze domestiche, con numero di dipendenti fra 10 e 50 e/o un fatturato annuo o un totale di bilancio tra 2 e 10 milioni di euro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</si>
  <si>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</si>
  <si>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</t>
    </r>
  </si>
  <si>
    <t>α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</si>
  <si>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</si>
  <si>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SB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</si>
  <si>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COM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</si>
  <si>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</t>
    </r>
  </si>
  <si>
    <r>
      <t xml:space="preserve"> -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(C</t>
    </r>
    <r>
      <rPr>
        <vertAlign val="subscript"/>
        <sz val="9"/>
        <rFont val="Calibri"/>
        <family val="2"/>
      </rPr>
      <t>EL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</t>
    </r>
    <r>
      <rPr>
        <sz val="9"/>
        <rFont val="Calibri"/>
        <family val="2"/>
      </rPr>
      <t>), commercializzazione (C</t>
    </r>
    <r>
      <rPr>
        <vertAlign val="subscript"/>
        <sz val="9"/>
        <rFont val="Calibri"/>
        <family val="2"/>
      </rPr>
      <t>COM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SB</t>
    </r>
    <r>
      <rPr>
        <sz val="9"/>
        <rFont val="Calibri"/>
        <family val="2"/>
      </rPr>
      <t>), morosità (C</t>
    </r>
    <r>
      <rPr>
        <vertAlign val="subscript"/>
        <sz val="9"/>
        <rFont val="Calibri"/>
        <family val="2"/>
      </rPr>
      <t>CM</t>
    </r>
    <r>
      <rPr>
        <sz val="9"/>
        <rFont val="Calibri"/>
        <family val="2"/>
      </rPr>
      <t xml:space="preserve">) e parametro </t>
    </r>
    <r>
      <rPr>
        <sz val="11"/>
        <rFont val="Calibri"/>
        <family val="2"/>
      </rPr>
      <t xml:space="preserve">α </t>
    </r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</si>
  <si>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</si>
  <si>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</si>
  <si>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</si>
  <si>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Condizioni economiche nel Servizio a Tutele Graduali</t>
  </si>
  <si>
    <t>UTENZE IN BASSA TENSIONE DI ILLUMINAZIONE PUBBLICA</t>
  </si>
  <si>
    <t>Per visualizzare in dettaglio le componenti di prezzo, cliccare su "+" sopra le colonne L , T</t>
  </si>
  <si>
    <t>MULTIORARIA</t>
  </si>
  <si>
    <t>MONORARIA</t>
  </si>
  <si>
    <t>-</t>
  </si>
  <si>
    <t>Gennaio - Marzo 2025</t>
  </si>
  <si>
    <t>1 gennaio - 31 marzo 2025</t>
  </si>
  <si>
    <t>Gennaio 2025</t>
  </si>
  <si>
    <t>Febbraio 2025</t>
  </si>
  <si>
    <t>Marzo 2025</t>
  </si>
  <si>
    <t>così come stabilito dalla delibera 362/2023/R/eel dell'Autorità di Regolazione per Energia Reti e Ambiente (ARERA)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</si>
</sst>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0.000000"/>
    <numFmt numFmtId="166" formatCode="#,##0.000000_ ;\-#,##0.000000\ "/>
    <numFmt numFmtId="167" formatCode="#,##0.0000_ ;\-#,##0.0000\ "/>
    <numFmt numFmtId="168" formatCode="#,##0.000000_ ;[Red]\-#,##0.000000\ "/>
    <numFmt numFmtId="169" formatCode="#,##0.0000000_ ;[Red]\-#,##0.0000000\ "/>
  </numFmts>
  <fonts count="3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vertAlign val="subscript"/>
      <sz val="12"/>
      <name val="Calibri"/>
      <family val="2"/>
    </font>
    <font>
      <i/>
      <sz val="10"/>
      <color theme="4" tint="-0.249977111117893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2" fillId="2" borderId="0" xfId="1" applyNumberFormat="1" applyFont="1" applyFill="1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6" fontId="2" fillId="2" borderId="0" xfId="1" applyNumberFormat="1" applyFont="1" applyFill="1" applyAlignment="1">
      <alignment vertical="center"/>
    </xf>
    <xf numFmtId="167" fontId="18" fillId="3" borderId="10" xfId="0" quotePrefix="1" applyNumberFormat="1" applyFont="1" applyFill="1" applyBorder="1" applyAlignment="1">
      <alignment horizontal="right" vertical="center"/>
    </xf>
    <xf numFmtId="0" fontId="17" fillId="3" borderId="0" xfId="1" applyFont="1" applyFill="1" applyAlignment="1" applyProtection="1">
      <alignment horizontal="center" vertical="center"/>
      <protection locked="0"/>
    </xf>
    <xf numFmtId="0" fontId="22" fillId="3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horizontal="center" vertical="center"/>
      <protection locked="0"/>
    </xf>
    <xf numFmtId="49" fontId="21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vertical="center"/>
    </xf>
    <xf numFmtId="0" fontId="6" fillId="2" borderId="0" xfId="1" applyFont="1" applyFill="1" applyAlignment="1">
      <alignment vertical="center"/>
    </xf>
    <xf numFmtId="167" fontId="18" fillId="3" borderId="0" xfId="0" quotePrefix="1" applyNumberFormat="1" applyFont="1" applyFill="1" applyAlignment="1">
      <alignment horizontal="right" vertical="center"/>
    </xf>
    <xf numFmtId="164" fontId="13" fillId="3" borderId="0" xfId="3" quotePrefix="1" applyFont="1" applyFill="1" applyBorder="1" applyAlignment="1">
      <alignment horizontal="left" vertical="center" wrapText="1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25" fillId="3" borderId="3" xfId="0" applyFont="1" applyFill="1" applyBorder="1" applyAlignment="1">
      <alignment horizontal="center" vertical="center"/>
    </xf>
    <xf numFmtId="169" fontId="18" fillId="2" borderId="1" xfId="1" applyNumberFormat="1" applyFont="1" applyFill="1" applyBorder="1" applyAlignment="1">
      <alignment horizontal="right" vertical="center"/>
    </xf>
    <xf numFmtId="169" fontId="16" fillId="3" borderId="3" xfId="0" quotePrefix="1" applyNumberFormat="1" applyFont="1" applyFill="1" applyBorder="1" applyAlignment="1">
      <alignment horizontal="right" vertical="center"/>
    </xf>
    <xf numFmtId="0" fontId="27" fillId="3" borderId="3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164" fontId="13" fillId="3" borderId="0" xfId="3" quotePrefix="1" applyFont="1" applyFill="1" applyBorder="1" applyAlignment="1">
      <alignment horizontal="center" vertical="center" wrapText="1"/>
    </xf>
    <xf numFmtId="0" fontId="9" fillId="2" borderId="0" xfId="2" applyFont="1" applyFill="1" applyAlignment="1" applyProtection="1">
      <alignment horizontal="center" vertical="center"/>
      <protection locked="0"/>
    </xf>
    <xf numFmtId="168" fontId="18" fillId="2" borderId="6" xfId="2" applyNumberFormat="1" applyFont="1" applyFill="1" applyBorder="1" applyAlignment="1">
      <alignment horizontal="right" vertical="center"/>
    </xf>
    <xf numFmtId="168" fontId="16" fillId="3" borderId="5" xfId="0" quotePrefix="1" applyNumberFormat="1" applyFont="1" applyFill="1" applyBorder="1" applyAlignment="1">
      <alignment horizontal="right" vertical="center"/>
    </xf>
    <xf numFmtId="168" fontId="16" fillId="3" borderId="3" xfId="0" quotePrefix="1" applyNumberFormat="1" applyFont="1" applyFill="1" applyBorder="1" applyAlignment="1">
      <alignment horizontal="right" vertical="center"/>
    </xf>
    <xf numFmtId="169" fontId="3" fillId="2" borderId="1" xfId="1" applyNumberFormat="1" applyFont="1" applyFill="1" applyBorder="1" applyAlignment="1">
      <alignment horizontal="center" vertical="center"/>
    </xf>
    <xf numFmtId="168" fontId="33" fillId="3" borderId="5" xfId="0" quotePrefix="1" applyNumberFormat="1" applyFont="1" applyFill="1" applyBorder="1" applyAlignment="1">
      <alignment horizontal="right" vertical="center"/>
    </xf>
    <xf numFmtId="0" fontId="4" fillId="7" borderId="13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vertical="center"/>
      <protection locked="0"/>
    </xf>
    <xf numFmtId="0" fontId="31" fillId="2" borderId="0" xfId="2" applyFont="1" applyFill="1" applyAlignment="1" applyProtection="1">
      <alignment horizontal="left" vertical="center"/>
      <protection locked="0"/>
    </xf>
    <xf numFmtId="168" fontId="18" fillId="2" borderId="3" xfId="1" quotePrefix="1" applyNumberFormat="1" applyFont="1" applyFill="1" applyBorder="1" applyAlignment="1">
      <alignment horizontal="right" vertical="center"/>
    </xf>
    <xf numFmtId="168" fontId="3" fillId="2" borderId="5" xfId="1" applyNumberFormat="1" applyFont="1" applyFill="1" applyBorder="1" applyAlignment="1">
      <alignment horizontal="right" vertical="center"/>
    </xf>
    <xf numFmtId="168" fontId="18" fillId="2" borderId="5" xfId="2" applyNumberFormat="1" applyFont="1" applyFill="1" applyBorder="1" applyAlignment="1">
      <alignment horizontal="right" vertical="center"/>
    </xf>
    <xf numFmtId="168" fontId="3" fillId="2" borderId="5" xfId="1" quotePrefix="1" applyNumberFormat="1" applyFont="1" applyFill="1" applyBorder="1" applyAlignment="1">
      <alignment horizontal="right" vertical="center"/>
    </xf>
    <xf numFmtId="168" fontId="2" fillId="2" borderId="0" xfId="1" applyNumberFormat="1" applyFont="1" applyFill="1" applyAlignment="1">
      <alignment vertical="center"/>
    </xf>
    <xf numFmtId="168" fontId="3" fillId="2" borderId="2" xfId="1" applyNumberFormat="1" applyFont="1" applyFill="1" applyBorder="1" applyAlignment="1">
      <alignment vertical="center"/>
    </xf>
    <xf numFmtId="168" fontId="3" fillId="2" borderId="13" xfId="1" applyNumberFormat="1" applyFont="1" applyFill="1" applyBorder="1" applyAlignment="1">
      <alignment vertical="center"/>
    </xf>
    <xf numFmtId="168" fontId="3" fillId="2" borderId="9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169" fontId="3" fillId="2" borderId="1" xfId="1" applyNumberFormat="1" applyFont="1" applyFill="1" applyBorder="1" applyAlignment="1">
      <alignment vertical="center"/>
    </xf>
    <xf numFmtId="169" fontId="3" fillId="2" borderId="14" xfId="1" applyNumberFormat="1" applyFont="1" applyFill="1" applyBorder="1" applyAlignment="1">
      <alignment vertical="center"/>
    </xf>
    <xf numFmtId="169" fontId="2" fillId="2" borderId="1" xfId="1" applyNumberFormat="1" applyFont="1" applyFill="1" applyBorder="1" applyAlignment="1">
      <alignment vertical="center"/>
    </xf>
    <xf numFmtId="169" fontId="2" fillId="2" borderId="14" xfId="1" applyNumberFormat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165" fontId="0" fillId="3" borderId="0" xfId="0" applyNumberFormat="1" applyFill="1" applyAlignment="1">
      <alignment horizontal="center"/>
    </xf>
    <xf numFmtId="0" fontId="2" fillId="5" borderId="0" xfId="1" applyFont="1" applyFill="1" applyAlignment="1" applyProtection="1">
      <alignment vertical="center"/>
      <protection locked="0"/>
    </xf>
    <xf numFmtId="165" fontId="2" fillId="5" borderId="0" xfId="1" applyNumberFormat="1" applyFont="1" applyFill="1" applyAlignment="1" applyProtection="1">
      <alignment vertical="center"/>
      <protection locked="0"/>
    </xf>
    <xf numFmtId="49" fontId="6" fillId="5" borderId="0" xfId="1" applyNumberFormat="1" applyFont="1" applyFill="1" applyAlignment="1">
      <alignment horizontal="left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28" fillId="7" borderId="2" xfId="1" applyFont="1" applyFill="1" applyBorder="1" applyAlignment="1">
      <alignment horizontal="center" vertical="center" wrapText="1"/>
    </xf>
    <xf numFmtId="169" fontId="18" fillId="2" borderId="9" xfId="1" applyNumberFormat="1" applyFont="1" applyFill="1" applyBorder="1" applyAlignment="1">
      <alignment horizontal="center" vertical="center"/>
    </xf>
    <xf numFmtId="169" fontId="18" fillId="2" borderId="13" xfId="1" applyNumberFormat="1" applyFont="1" applyFill="1" applyBorder="1" applyAlignment="1">
      <alignment horizontal="center" vertical="center"/>
    </xf>
    <xf numFmtId="169" fontId="18" fillId="2" borderId="9" xfId="1" quotePrefix="1" applyNumberFormat="1" applyFont="1" applyFill="1" applyBorder="1" applyAlignment="1">
      <alignment horizontal="center" vertical="center"/>
    </xf>
    <xf numFmtId="169" fontId="18" fillId="2" borderId="13" xfId="1" quotePrefix="1" applyNumberFormat="1" applyFont="1" applyFill="1" applyBorder="1" applyAlignment="1">
      <alignment horizontal="center" vertical="center"/>
    </xf>
    <xf numFmtId="164" fontId="13" fillId="3" borderId="3" xfId="3" quotePrefix="1" applyFont="1" applyFill="1" applyBorder="1" applyAlignment="1">
      <alignment horizontal="left" vertical="center" wrapText="1"/>
    </xf>
    <xf numFmtId="164" fontId="13" fillId="3" borderId="10" xfId="3" quotePrefix="1" applyFont="1" applyFill="1" applyBorder="1" applyAlignment="1">
      <alignment horizontal="left" vertical="center" wrapText="1"/>
    </xf>
    <xf numFmtId="164" fontId="13" fillId="3" borderId="6" xfId="3" quotePrefix="1" applyFont="1" applyFill="1" applyBorder="1" applyAlignment="1">
      <alignment horizontal="left" vertical="center" wrapText="1"/>
    </xf>
    <xf numFmtId="168" fontId="18" fillId="2" borderId="2" xfId="2" applyNumberFormat="1" applyFont="1" applyFill="1" applyBorder="1" applyAlignment="1">
      <alignment horizontal="right" vertical="center"/>
    </xf>
    <xf numFmtId="168" fontId="18" fillId="2" borderId="9" xfId="2" applyNumberFormat="1" applyFont="1" applyFill="1" applyBorder="1" applyAlignment="1">
      <alignment horizontal="right" vertical="center"/>
    </xf>
    <xf numFmtId="168" fontId="18" fillId="2" borderId="13" xfId="2" applyNumberFormat="1" applyFont="1" applyFill="1" applyBorder="1" applyAlignment="1">
      <alignment horizontal="right" vertical="center"/>
    </xf>
    <xf numFmtId="168" fontId="18" fillId="2" borderId="2" xfId="2" quotePrefix="1" applyNumberFormat="1" applyFont="1" applyFill="1" applyBorder="1" applyAlignment="1">
      <alignment horizontal="right" vertical="center"/>
    </xf>
    <xf numFmtId="169" fontId="32" fillId="0" borderId="3" xfId="3" quotePrefix="1" applyNumberFormat="1" applyFont="1" applyFill="1" applyBorder="1" applyAlignment="1">
      <alignment horizontal="center" vertical="center"/>
    </xf>
    <xf numFmtId="169" fontId="32" fillId="0" borderId="10" xfId="3" applyNumberFormat="1" applyFont="1" applyFill="1" applyBorder="1" applyAlignment="1">
      <alignment horizontal="center" vertical="center"/>
    </xf>
    <xf numFmtId="169" fontId="32" fillId="0" borderId="6" xfId="3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8" fillId="5" borderId="3" xfId="1" applyFont="1" applyFill="1" applyBorder="1" applyAlignment="1">
      <alignment horizontal="center" vertical="center"/>
    </xf>
    <xf numFmtId="0" fontId="28" fillId="5" borderId="10" xfId="1" applyFont="1" applyFill="1" applyBorder="1" applyAlignment="1">
      <alignment horizontal="center" vertical="center"/>
    </xf>
    <xf numFmtId="0" fontId="28" fillId="5" borderId="6" xfId="1" applyFont="1" applyFill="1" applyBorder="1" applyAlignment="1">
      <alignment horizontal="center" vertical="center"/>
    </xf>
    <xf numFmtId="0" fontId="7" fillId="2" borderId="0" xfId="2" applyFont="1" applyFill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8" fillId="3" borderId="0" xfId="2" applyFont="1" applyFill="1" applyAlignment="1" applyProtection="1">
      <alignment horizontal="left"/>
      <protection locked="0"/>
    </xf>
    <xf numFmtId="0" fontId="8" fillId="3" borderId="14" xfId="2" applyFont="1" applyFill="1" applyBorder="1" applyAlignment="1" applyProtection="1">
      <alignment horizontal="left"/>
      <protection locked="0"/>
    </xf>
    <xf numFmtId="0" fontId="8" fillId="3" borderId="12" xfId="2" applyFont="1" applyFill="1" applyBorder="1" applyAlignment="1" applyProtection="1">
      <alignment horizontal="left" vertical="center"/>
      <protection locked="0"/>
    </xf>
    <xf numFmtId="0" fontId="8" fillId="3" borderId="11" xfId="2" applyFont="1" applyFill="1" applyBorder="1" applyAlignment="1" applyProtection="1">
      <alignment horizontal="left" vertical="center"/>
      <protection locked="0"/>
    </xf>
    <xf numFmtId="0" fontId="8" fillId="3" borderId="15" xfId="2" applyFont="1" applyFill="1" applyBorder="1" applyAlignment="1" applyProtection="1">
      <alignment horizontal="left" vertical="center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horizontal="left" vertical="center"/>
      <protection locked="0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9" fillId="3" borderId="0" xfId="2" applyFont="1" applyFill="1" applyAlignment="1" applyProtection="1">
      <alignment horizontal="left" vertical="center" wrapText="1"/>
      <protection locked="0"/>
    </xf>
    <xf numFmtId="0" fontId="9" fillId="3" borderId="14" xfId="2" applyFont="1" applyFill="1" applyBorder="1" applyAlignment="1" applyProtection="1">
      <alignment horizontal="left" vertical="center" wrapText="1"/>
      <protection locked="0"/>
    </xf>
    <xf numFmtId="0" fontId="20" fillId="2" borderId="0" xfId="2" applyFont="1" applyFill="1" applyAlignment="1" applyProtection="1">
      <alignment horizontal="left" vertical="center" wrapText="1"/>
      <protection locked="0"/>
    </xf>
    <xf numFmtId="169" fontId="18" fillId="2" borderId="9" xfId="1" quotePrefix="1" applyNumberFormat="1" applyFont="1" applyFill="1" applyBorder="1" applyAlignment="1">
      <alignment horizontal="right" vertical="center"/>
    </xf>
    <xf numFmtId="169" fontId="18" fillId="2" borderId="9" xfId="1" applyNumberFormat="1" applyFont="1" applyFill="1" applyBorder="1" applyAlignment="1">
      <alignment horizontal="right" vertical="center"/>
    </xf>
    <xf numFmtId="169" fontId="18" fillId="2" borderId="13" xfId="1" applyNumberFormat="1" applyFont="1" applyFill="1" applyBorder="1" applyAlignment="1">
      <alignment horizontal="right" vertical="center"/>
    </xf>
    <xf numFmtId="169" fontId="18" fillId="2" borderId="1" xfId="1" applyNumberFormat="1" applyFont="1" applyFill="1" applyBorder="1" applyAlignment="1">
      <alignment horizontal="right" vertical="center"/>
    </xf>
    <xf numFmtId="169" fontId="18" fillId="2" borderId="12" xfId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169" fontId="18" fillId="2" borderId="1" xfId="1" applyNumberFormat="1" applyFont="1" applyFill="1" applyBorder="1" applyAlignment="1">
      <alignment horizontal="center" vertical="center"/>
    </xf>
    <xf numFmtId="169" fontId="18" fillId="2" borderId="0" xfId="1" applyNumberFormat="1" applyFont="1" applyFill="1" applyAlignment="1">
      <alignment horizontal="center" vertical="center"/>
    </xf>
    <xf numFmtId="169" fontId="18" fillId="2" borderId="14" xfId="1" applyNumberFormat="1" applyFont="1" applyFill="1" applyBorder="1" applyAlignment="1">
      <alignment horizontal="center" vertical="center"/>
    </xf>
    <xf numFmtId="169" fontId="18" fillId="2" borderId="12" xfId="1" applyNumberFormat="1" applyFont="1" applyFill="1" applyBorder="1" applyAlignment="1">
      <alignment horizontal="center" vertical="center"/>
    </xf>
    <xf numFmtId="169" fontId="18" fillId="2" borderId="11" xfId="1" applyNumberFormat="1" applyFont="1" applyFill="1" applyBorder="1" applyAlignment="1">
      <alignment horizontal="center" vertical="center"/>
    </xf>
    <xf numFmtId="169" fontId="18" fillId="2" borderId="15" xfId="1" applyNumberFormat="1" applyFont="1" applyFill="1" applyBorder="1" applyAlignment="1">
      <alignment horizontal="center" vertical="center"/>
    </xf>
    <xf numFmtId="169" fontId="16" fillId="3" borderId="3" xfId="0" quotePrefix="1" applyNumberFormat="1" applyFont="1" applyFill="1" applyBorder="1" applyAlignment="1">
      <alignment horizontal="center" vertical="center"/>
    </xf>
    <xf numFmtId="169" fontId="16" fillId="3" borderId="10" xfId="0" quotePrefix="1" applyNumberFormat="1" applyFont="1" applyFill="1" applyBorder="1" applyAlignment="1">
      <alignment horizontal="center" vertical="center"/>
    </xf>
    <xf numFmtId="169" fontId="16" fillId="3" borderId="6" xfId="0" quotePrefix="1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2"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1"/>
  <sheetViews>
    <sheetView tabSelected="1" topLeftCell="A4" zoomScaleNormal="100" workbookViewId="0">
      <selection activeCell="B5" sqref="B5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11" width="9.7109375" style="1" hidden="1" customWidth="1" outlineLevel="1"/>
    <col min="12" max="12" width="16.7109375" style="36" customWidth="1" collapsed="1"/>
    <col min="13" max="14" width="16.7109375" style="36" customWidth="1"/>
    <col min="15" max="19" width="9.7109375" style="1" hidden="1" customWidth="1" outlineLevel="1"/>
    <col min="20" max="20" width="16.140625" style="1" customWidth="1" collapsed="1"/>
    <col min="21" max="22" width="13.28515625" style="1" customWidth="1"/>
    <col min="23" max="25" width="9.140625" style="1"/>
    <col min="26" max="26" width="9.42578125" style="1" bestFit="1" customWidth="1"/>
    <col min="27" max="16384" width="9.140625" style="1"/>
  </cols>
  <sheetData>
    <row r="1" spans="1:257" s="23" customFormat="1" ht="14.25" customHeight="1" x14ac:dyDescent="0.2">
      <c r="B1" s="23" t="s">
        <v>21</v>
      </c>
    </row>
    <row r="2" spans="1:257" s="48" customFormat="1" ht="15" customHeight="1" x14ac:dyDescent="0.2">
      <c r="B2" s="91" t="s">
        <v>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57" s="48" customFormat="1" ht="15" customHeight="1" x14ac:dyDescent="0.2">
      <c r="B3" s="23" t="s">
        <v>5</v>
      </c>
      <c r="C3" s="23"/>
      <c r="D3" s="23"/>
      <c r="E3" s="23"/>
      <c r="F3" s="23"/>
      <c r="G3" s="23"/>
      <c r="H3" s="23"/>
      <c r="I3" s="23"/>
    </row>
    <row r="4" spans="1:257" x14ac:dyDescent="0.2">
      <c r="W4" s="7"/>
    </row>
    <row r="5" spans="1:257" ht="15" customHeight="1" x14ac:dyDescent="0.2">
      <c r="B5" s="6" t="s">
        <v>43</v>
      </c>
      <c r="C5" s="10"/>
      <c r="D5" s="11"/>
      <c r="E5" s="11"/>
      <c r="F5" s="11"/>
      <c r="G5" s="10"/>
      <c r="H5" s="10"/>
      <c r="I5" s="10"/>
      <c r="J5" s="10"/>
      <c r="K5" s="12"/>
      <c r="L5" s="37"/>
      <c r="M5" s="49" t="s">
        <v>39</v>
      </c>
      <c r="W5" s="7"/>
    </row>
    <row r="6" spans="1:257" x14ac:dyDescent="0.2">
      <c r="B6" s="7"/>
      <c r="C6" s="7"/>
      <c r="D6" s="13"/>
      <c r="E6" s="13"/>
      <c r="F6" s="13"/>
      <c r="G6" s="7"/>
      <c r="H6" s="7"/>
      <c r="I6" s="7"/>
      <c r="J6" s="7"/>
      <c r="K6" s="7"/>
      <c r="W6" s="7"/>
    </row>
    <row r="7" spans="1:257" ht="14.25" customHeight="1" x14ac:dyDescent="0.2">
      <c r="B7" s="104" t="s">
        <v>38</v>
      </c>
      <c r="C7" s="105"/>
      <c r="D7" s="106"/>
      <c r="E7" s="106"/>
      <c r="F7" s="106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7"/>
    </row>
    <row r="8" spans="1:257" customFormat="1" ht="30.75" customHeight="1" x14ac:dyDescent="0.2">
      <c r="A8" s="23"/>
      <c r="B8" s="111" t="s">
        <v>33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</row>
    <row r="9" spans="1:257" customFormat="1" ht="15" customHeight="1" x14ac:dyDescent="0.2">
      <c r="A9" s="23"/>
      <c r="B9" s="92" t="s">
        <v>20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</row>
    <row r="10" spans="1:257" customFormat="1" ht="15" customHeight="1" x14ac:dyDescent="0.25">
      <c r="A10" s="23"/>
      <c r="B10" s="95" t="s">
        <v>22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</row>
    <row r="11" spans="1:257" customFormat="1" ht="15" customHeight="1" x14ac:dyDescent="0.2">
      <c r="A11" s="23"/>
      <c r="B11" s="98" t="s">
        <v>48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0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</row>
    <row r="12" spans="1:257" customFormat="1" ht="15" customHeight="1" x14ac:dyDescent="0.2">
      <c r="A12" s="23"/>
      <c r="B12" s="101" t="s">
        <v>6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</row>
    <row r="13" spans="1:257" customFormat="1" ht="15" customHeight="1" x14ac:dyDescent="0.2">
      <c r="A13" s="23"/>
      <c r="B13" s="92" t="s">
        <v>7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4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</row>
    <row r="14" spans="1:257" customFormat="1" ht="15" customHeight="1" x14ac:dyDescent="0.2">
      <c r="A14" s="23"/>
      <c r="B14" s="98" t="s">
        <v>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00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</row>
    <row r="15" spans="1:257" customForma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38"/>
      <c r="M15" s="38"/>
      <c r="N15" s="38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</row>
    <row r="16" spans="1:257" customFormat="1" ht="38.25" customHeight="1" x14ac:dyDescent="0.2">
      <c r="A16" s="2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</row>
    <row r="17" spans="2:35" ht="14.25" customHeight="1" x14ac:dyDescent="0.2">
      <c r="B17" s="14" t="s">
        <v>41</v>
      </c>
      <c r="C17" s="15"/>
      <c r="D17" s="15"/>
      <c r="E17" s="15"/>
      <c r="F17" s="67"/>
      <c r="G17" s="67"/>
      <c r="H17" s="67"/>
      <c r="I17" s="67"/>
      <c r="J17" s="67"/>
      <c r="K17" s="67"/>
      <c r="O17" s="65"/>
      <c r="P17" s="65"/>
      <c r="Q17" s="65"/>
      <c r="R17" s="66"/>
      <c r="S17" s="66"/>
      <c r="T17" s="5"/>
      <c r="U17" s="66"/>
      <c r="V17" s="66"/>
    </row>
    <row r="18" spans="2:35" s="2" customFormat="1" ht="23.25" customHeight="1" x14ac:dyDescent="0.2">
      <c r="B18" s="47" t="s">
        <v>44</v>
      </c>
      <c r="C18" s="85" t="s">
        <v>26</v>
      </c>
      <c r="D18" s="86"/>
      <c r="E18" s="87"/>
      <c r="F18" s="32" t="s">
        <v>27</v>
      </c>
      <c r="G18" s="32" t="s">
        <v>30</v>
      </c>
      <c r="H18" s="32" t="s">
        <v>29</v>
      </c>
      <c r="I18" s="32" t="s">
        <v>31</v>
      </c>
      <c r="J18" s="32" t="s">
        <v>32</v>
      </c>
      <c r="K18" s="35" t="s">
        <v>28</v>
      </c>
      <c r="L18" s="88" t="s">
        <v>9</v>
      </c>
      <c r="M18" s="89"/>
      <c r="N18" s="90"/>
      <c r="O18" s="108" t="s">
        <v>12</v>
      </c>
      <c r="P18" s="108" t="s">
        <v>13</v>
      </c>
      <c r="Q18" s="108" t="s">
        <v>14</v>
      </c>
      <c r="R18" s="108" t="s">
        <v>0</v>
      </c>
      <c r="S18" s="108" t="s">
        <v>1</v>
      </c>
      <c r="T18" s="68" t="s">
        <v>10</v>
      </c>
      <c r="U18" s="70" t="s">
        <v>36</v>
      </c>
      <c r="V18" s="70"/>
    </row>
    <row r="19" spans="2:35" s="2" customFormat="1" ht="18.75" x14ac:dyDescent="0.2">
      <c r="B19" s="16" t="s">
        <v>17</v>
      </c>
      <c r="C19" s="123"/>
      <c r="D19" s="124"/>
      <c r="E19" s="125"/>
      <c r="F19" s="17"/>
      <c r="G19" s="17"/>
      <c r="H19" s="17"/>
      <c r="I19" s="17"/>
      <c r="J19" s="17"/>
      <c r="K19" s="17"/>
      <c r="L19" s="126"/>
      <c r="M19" s="127"/>
      <c r="N19" s="128"/>
      <c r="O19" s="109"/>
      <c r="P19" s="109"/>
      <c r="Q19" s="109"/>
      <c r="R19" s="109"/>
      <c r="S19" s="109"/>
      <c r="T19" s="69"/>
      <c r="U19" s="46" t="s">
        <v>34</v>
      </c>
      <c r="V19" s="46" t="s">
        <v>35</v>
      </c>
    </row>
    <row r="20" spans="2:35" s="3" customFormat="1" ht="14.25" customHeight="1" x14ac:dyDescent="0.2">
      <c r="B20" s="30" t="s">
        <v>45</v>
      </c>
      <c r="C20" s="129">
        <v>0.15733079999999999</v>
      </c>
      <c r="D20" s="130"/>
      <c r="E20" s="131"/>
      <c r="F20" s="33">
        <v>2.2728199999999997E-2</v>
      </c>
      <c r="G20" s="115">
        <v>4.0000000000000002E-4</v>
      </c>
      <c r="H20" s="115">
        <v>3.1189999999999998E-3</v>
      </c>
      <c r="I20" s="73">
        <v>9.3999999999999997E-4</v>
      </c>
      <c r="J20" s="71">
        <v>9.0000000000000006E-5</v>
      </c>
      <c r="K20" s="118">
        <v>-1.66E-3</v>
      </c>
      <c r="L20" s="59"/>
      <c r="M20" s="58">
        <f>IF(C20&lt;&gt;"",C20+$F$20+$G$20+$H$20+$I$20+$J$20+$K$20,"disp. da 1/02/2025")</f>
        <v>0.18294800000000003</v>
      </c>
      <c r="N20" s="60"/>
      <c r="O20" s="78">
        <f>1.5/100</f>
        <v>1.4999999999999999E-2</v>
      </c>
      <c r="P20" s="78">
        <f>1.189/100</f>
        <v>1.1890000000000001E-2</v>
      </c>
      <c r="Q20" s="81">
        <f>(0.084+0.011)/100</f>
        <v>9.5E-4</v>
      </c>
      <c r="R20" s="78">
        <f>0.156/100</f>
        <v>1.56E-3</v>
      </c>
      <c r="S20" s="78">
        <f>0.015/100</f>
        <v>1.4999999999999999E-4</v>
      </c>
      <c r="T20" s="55"/>
      <c r="U20" s="55"/>
      <c r="V20" s="55"/>
      <c r="W20" s="2"/>
      <c r="X20" s="2"/>
      <c r="Y20" s="63"/>
      <c r="Z20" s="2"/>
      <c r="AA20" s="2"/>
      <c r="AB20" s="8"/>
      <c r="AC20" s="8"/>
      <c r="AD20" s="8"/>
      <c r="AE20" s="2"/>
      <c r="AF20" s="2"/>
      <c r="AG20" s="2"/>
      <c r="AH20" s="2"/>
      <c r="AI20" s="2"/>
    </row>
    <row r="21" spans="2:35" s="2" customFormat="1" ht="14.25" customHeight="1" x14ac:dyDescent="0.2">
      <c r="B21" s="31" t="s">
        <v>46</v>
      </c>
      <c r="C21" s="129">
        <v>0.16539709999999999</v>
      </c>
      <c r="D21" s="130"/>
      <c r="E21" s="131"/>
      <c r="F21" s="33">
        <v>2.1217900000000001E-2</v>
      </c>
      <c r="G21" s="116"/>
      <c r="H21" s="116"/>
      <c r="I21" s="73"/>
      <c r="J21" s="71"/>
      <c r="K21" s="118"/>
      <c r="L21" s="61"/>
      <c r="M21" s="58">
        <f>IF(C21&lt;&gt;"",C21+$F$21+$G$20+$H$20+$I$20+$J$20+$K$20,"disp. da 1/03/2025")</f>
        <v>0.18950400000000003</v>
      </c>
      <c r="N21" s="62"/>
      <c r="O21" s="79"/>
      <c r="P21" s="79"/>
      <c r="Q21" s="79"/>
      <c r="R21" s="79"/>
      <c r="S21" s="79"/>
      <c r="T21" s="57">
        <f>O20+P20+Q20+R20+S20</f>
        <v>2.955E-2</v>
      </c>
      <c r="U21" s="57">
        <f>4.8562/100</f>
        <v>4.8562000000000001E-2</v>
      </c>
      <c r="V21" s="57">
        <f>0.3909/100</f>
        <v>3.9090000000000001E-3</v>
      </c>
      <c r="Y21" s="64"/>
      <c r="Z21" s="54"/>
      <c r="AB21" s="8"/>
      <c r="AC21" s="8"/>
      <c r="AD21" s="8"/>
    </row>
    <row r="22" spans="2:35" s="2" customFormat="1" ht="14.25" customHeight="1" x14ac:dyDescent="0.2">
      <c r="B22" s="31" t="s">
        <v>47</v>
      </c>
      <c r="C22" s="132">
        <v>0.13260279999999999</v>
      </c>
      <c r="D22" s="133"/>
      <c r="E22" s="134"/>
      <c r="F22" s="33">
        <v>1.4283499999999999E-2</v>
      </c>
      <c r="G22" s="117"/>
      <c r="H22" s="117"/>
      <c r="I22" s="74"/>
      <c r="J22" s="72"/>
      <c r="K22" s="119"/>
      <c r="L22" s="61"/>
      <c r="M22" s="58">
        <f>IF(C22&lt;&gt;"",C22+$F$22+$G$20+$H$20+$I$20+$J$20+$K$20,"disp. da 1/04/2025")</f>
        <v>0.14977530000000003</v>
      </c>
      <c r="N22" s="62"/>
      <c r="O22" s="80"/>
      <c r="P22" s="80"/>
      <c r="Q22" s="80"/>
      <c r="R22" s="80"/>
      <c r="S22" s="80"/>
      <c r="T22" s="56"/>
      <c r="U22" s="56"/>
      <c r="V22" s="56"/>
      <c r="Y22" s="138"/>
      <c r="AB22" s="8"/>
      <c r="AC22" s="8"/>
      <c r="AD22" s="8"/>
    </row>
    <row r="23" spans="2:35" s="2" customFormat="1" ht="14.25" customHeight="1" x14ac:dyDescent="0.2">
      <c r="B23" s="21" t="s">
        <v>18</v>
      </c>
      <c r="C23" s="135" t="s">
        <v>11</v>
      </c>
      <c r="D23" s="136"/>
      <c r="E23" s="137"/>
      <c r="F23" s="34" t="s">
        <v>11</v>
      </c>
      <c r="G23" s="34" t="s">
        <v>11</v>
      </c>
      <c r="H23" s="34" t="s">
        <v>11</v>
      </c>
      <c r="I23" s="50" t="s">
        <v>42</v>
      </c>
      <c r="J23" s="34" t="s">
        <v>11</v>
      </c>
      <c r="K23" s="34" t="s">
        <v>11</v>
      </c>
      <c r="L23" s="82" t="s">
        <v>11</v>
      </c>
      <c r="M23" s="83"/>
      <c r="N23" s="84"/>
      <c r="O23" s="41" t="s">
        <v>11</v>
      </c>
      <c r="P23" s="42" t="s">
        <v>11</v>
      </c>
      <c r="Q23" s="41" t="s">
        <v>11</v>
      </c>
      <c r="R23" s="43" t="s">
        <v>11</v>
      </c>
      <c r="S23" s="52" t="s">
        <v>11</v>
      </c>
      <c r="T23" s="53" t="s">
        <v>42</v>
      </c>
      <c r="U23" s="45" t="s">
        <v>42</v>
      </c>
      <c r="V23" s="45" t="s">
        <v>42</v>
      </c>
      <c r="AB23" s="8"/>
      <c r="AC23" s="8"/>
      <c r="AD23" s="8"/>
    </row>
    <row r="24" spans="2:35" s="2" customFormat="1" ht="14.25" customHeight="1" x14ac:dyDescent="0.2">
      <c r="B24" s="21" t="s">
        <v>19</v>
      </c>
      <c r="C24" s="135" t="s">
        <v>11</v>
      </c>
      <c r="D24" s="136"/>
      <c r="E24" s="137"/>
      <c r="F24" s="34" t="s">
        <v>11</v>
      </c>
      <c r="G24" s="34" t="s">
        <v>11</v>
      </c>
      <c r="H24" s="34" t="s">
        <v>11</v>
      </c>
      <c r="I24" s="34" t="s">
        <v>42</v>
      </c>
      <c r="J24" s="34" t="s">
        <v>11</v>
      </c>
      <c r="K24" s="34" t="s">
        <v>11</v>
      </c>
      <c r="L24" s="82" t="s">
        <v>11</v>
      </c>
      <c r="M24" s="83"/>
      <c r="N24" s="84"/>
      <c r="O24" s="41" t="s">
        <v>11</v>
      </c>
      <c r="P24" s="42" t="s">
        <v>11</v>
      </c>
      <c r="Q24" s="43" t="s">
        <v>11</v>
      </c>
      <c r="R24" s="43" t="s">
        <v>11</v>
      </c>
      <c r="S24" s="43" t="s">
        <v>11</v>
      </c>
      <c r="T24" s="53" t="s">
        <v>42</v>
      </c>
      <c r="U24" s="45" t="s">
        <v>42</v>
      </c>
      <c r="V24" s="45" t="s">
        <v>42</v>
      </c>
      <c r="AB24" s="8"/>
      <c r="AC24" s="8"/>
      <c r="AD24" s="8"/>
    </row>
    <row r="25" spans="2:35" ht="25.5" customHeight="1" x14ac:dyDescent="0.2">
      <c r="B25" s="22" t="s">
        <v>15</v>
      </c>
      <c r="C25" s="9"/>
      <c r="D25" s="9"/>
      <c r="E25" s="9"/>
      <c r="F25" s="9"/>
      <c r="G25" s="9"/>
      <c r="H25" s="9"/>
      <c r="I25" s="9"/>
      <c r="J25" s="9"/>
      <c r="K25" s="9"/>
      <c r="L25" s="75" t="s">
        <v>16</v>
      </c>
      <c r="M25" s="76"/>
      <c r="N25" s="76"/>
      <c r="O25" s="76"/>
      <c r="P25" s="76"/>
      <c r="Q25" s="76"/>
      <c r="R25" s="76"/>
      <c r="S25" s="76"/>
      <c r="T25" s="76"/>
      <c r="U25" s="76"/>
      <c r="V25" s="77"/>
    </row>
    <row r="26" spans="2:35" ht="25.5" customHeight="1" x14ac:dyDescent="0.2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2:35" ht="14.25" customHeight="1" x14ac:dyDescent="0.2">
      <c r="B27" s="14" t="s">
        <v>40</v>
      </c>
      <c r="C27" s="15"/>
      <c r="D27" s="15"/>
      <c r="E27" s="15"/>
      <c r="F27" s="15"/>
      <c r="G27" s="15"/>
      <c r="H27" s="15"/>
      <c r="I27" s="15"/>
      <c r="J27" s="15"/>
      <c r="K27" s="15"/>
      <c r="R27" s="5"/>
      <c r="S27" s="5"/>
      <c r="T27" s="5"/>
      <c r="U27" s="5"/>
      <c r="V27" s="5"/>
    </row>
    <row r="28" spans="2:35" s="2" customFormat="1" ht="23.25" customHeight="1" x14ac:dyDescent="0.2">
      <c r="B28" s="47" t="str">
        <f>B18</f>
        <v>1 gennaio - 31 marzo 2025</v>
      </c>
      <c r="C28" s="85" t="s">
        <v>26</v>
      </c>
      <c r="D28" s="86"/>
      <c r="E28" s="87"/>
      <c r="F28" s="32" t="s">
        <v>27</v>
      </c>
      <c r="G28" s="32" t="s">
        <v>30</v>
      </c>
      <c r="H28" s="32" t="s">
        <v>29</v>
      </c>
      <c r="I28" s="32" t="s">
        <v>31</v>
      </c>
      <c r="J28" s="32" t="s">
        <v>32</v>
      </c>
      <c r="K28" s="35" t="s">
        <v>28</v>
      </c>
      <c r="L28" s="88" t="s">
        <v>9</v>
      </c>
      <c r="M28" s="89"/>
      <c r="N28" s="90"/>
      <c r="O28" s="108" t="s">
        <v>12</v>
      </c>
      <c r="P28" s="108" t="s">
        <v>13</v>
      </c>
      <c r="Q28" s="108" t="s">
        <v>14</v>
      </c>
      <c r="R28" s="108" t="s">
        <v>0</v>
      </c>
      <c r="S28" s="108" t="s">
        <v>1</v>
      </c>
      <c r="T28" s="68" t="s">
        <v>10</v>
      </c>
      <c r="U28" s="70" t="s">
        <v>36</v>
      </c>
      <c r="V28" s="70"/>
    </row>
    <row r="29" spans="2:35" s="2" customFormat="1" ht="18.75" x14ac:dyDescent="0.2">
      <c r="B29" s="16" t="s">
        <v>17</v>
      </c>
      <c r="C29" s="4" t="s">
        <v>2</v>
      </c>
      <c r="D29" s="4" t="s">
        <v>3</v>
      </c>
      <c r="E29" s="4" t="s">
        <v>4</v>
      </c>
      <c r="F29" s="17"/>
      <c r="G29" s="17"/>
      <c r="H29" s="17"/>
      <c r="I29" s="17"/>
      <c r="J29" s="17"/>
      <c r="K29" s="17"/>
      <c r="L29" s="18" t="s">
        <v>2</v>
      </c>
      <c r="M29" s="19" t="s">
        <v>3</v>
      </c>
      <c r="N29" s="20" t="s">
        <v>4</v>
      </c>
      <c r="O29" s="109"/>
      <c r="P29" s="109"/>
      <c r="Q29" s="109"/>
      <c r="R29" s="109"/>
      <c r="S29" s="109"/>
      <c r="T29" s="69"/>
      <c r="U29" s="46" t="s">
        <v>34</v>
      </c>
      <c r="V29" s="46" t="s">
        <v>35</v>
      </c>
    </row>
    <row r="30" spans="2:35" s="3" customFormat="1" ht="14.25" customHeight="1" x14ac:dyDescent="0.2">
      <c r="B30" s="30" t="str">
        <f>B20</f>
        <v>Gennaio 2025</v>
      </c>
      <c r="C30" s="33">
        <v>0.17415310000000001</v>
      </c>
      <c r="D30" s="33">
        <v>0.16677650000000002</v>
      </c>
      <c r="E30" s="33">
        <v>0.1413951</v>
      </c>
      <c r="F30" s="33">
        <f>F20</f>
        <v>2.2728199999999997E-2</v>
      </c>
      <c r="G30" s="115">
        <f t="shared" ref="G30:K30" si="0">G20</f>
        <v>4.0000000000000002E-4</v>
      </c>
      <c r="H30" s="115">
        <f t="shared" si="0"/>
        <v>3.1189999999999998E-3</v>
      </c>
      <c r="I30" s="73">
        <f t="shared" si="0"/>
        <v>9.3999999999999997E-4</v>
      </c>
      <c r="J30" s="71">
        <f t="shared" si="0"/>
        <v>9.0000000000000006E-5</v>
      </c>
      <c r="K30" s="118">
        <f t="shared" si="0"/>
        <v>-1.66E-3</v>
      </c>
      <c r="L30" s="44">
        <f>IF(C30&lt;&gt;"",C30+$F$30+$G$30+$H$30+$I$30+$J$30+$K$30,M20)</f>
        <v>0.19977030000000004</v>
      </c>
      <c r="M30" s="44">
        <f>IF(D30&lt;&gt;"",D30+$F$30+$G$30+$H$30+$I$30+$J$30+$K$30,M20)</f>
        <v>0.19239370000000006</v>
      </c>
      <c r="N30" s="44">
        <f>IF(E30&lt;&gt;"",E30+$F$30+$G$30+$H$30+$I$30+$J$30+$K$30,M20)</f>
        <v>0.16701230000000003</v>
      </c>
      <c r="O30" s="78">
        <f>O20</f>
        <v>1.4999999999999999E-2</v>
      </c>
      <c r="P30" s="78">
        <f>P20</f>
        <v>1.1890000000000001E-2</v>
      </c>
      <c r="Q30" s="78">
        <f>Q20</f>
        <v>9.5E-4</v>
      </c>
      <c r="R30" s="78">
        <f>R20</f>
        <v>1.56E-3</v>
      </c>
      <c r="S30" s="78">
        <f>S20</f>
        <v>1.4999999999999999E-4</v>
      </c>
      <c r="T30" s="55"/>
      <c r="U30" s="55"/>
      <c r="V30" s="55"/>
      <c r="W30" s="2"/>
      <c r="X30" s="2"/>
      <c r="Y30" s="2"/>
      <c r="Z30" s="2"/>
      <c r="AA30" s="2"/>
      <c r="AB30" s="8"/>
      <c r="AC30" s="8"/>
      <c r="AD30" s="8"/>
      <c r="AE30" s="2"/>
      <c r="AF30" s="2"/>
      <c r="AG30" s="2"/>
      <c r="AH30" s="2"/>
      <c r="AI30" s="2"/>
    </row>
    <row r="31" spans="2:35" s="2" customFormat="1" ht="14.25" customHeight="1" x14ac:dyDescent="0.2">
      <c r="B31" s="30" t="str">
        <f>B21</f>
        <v>Febbraio 2025</v>
      </c>
      <c r="C31" s="33">
        <v>0.17340510000000001</v>
      </c>
      <c r="D31" s="33">
        <v>0.17484830000000004</v>
      </c>
      <c r="E31" s="33">
        <v>0.15389770000000003</v>
      </c>
      <c r="F31" s="33">
        <f>F21</f>
        <v>2.1217900000000001E-2</v>
      </c>
      <c r="G31" s="116"/>
      <c r="H31" s="116"/>
      <c r="I31" s="73"/>
      <c r="J31" s="71"/>
      <c r="K31" s="118"/>
      <c r="L31" s="44">
        <f>IF(C31&lt;&gt;"",C31+$F$31+$G$30+$H$30+$I$30+$J$30+$K$30,M21)</f>
        <v>0.19751200000000005</v>
      </c>
      <c r="M31" s="44">
        <f>IF(D31&lt;&gt;"",D31+$F$31+$G$30+$H$30+$I$30+$J$30+$K$30,M21)</f>
        <v>0.19895520000000008</v>
      </c>
      <c r="N31" s="44">
        <f>IF(E31&lt;&gt;"",E31+$F$31+$G$30+$H$30+$I$30+$J$30+$K$30,M21)</f>
        <v>0.17800460000000007</v>
      </c>
      <c r="O31" s="79"/>
      <c r="P31" s="79"/>
      <c r="Q31" s="79"/>
      <c r="R31" s="79"/>
      <c r="S31" s="79"/>
      <c r="T31" s="57">
        <f>O30+P30+Q30+R30+S30</f>
        <v>2.955E-2</v>
      </c>
      <c r="U31" s="57">
        <f>U21</f>
        <v>4.8562000000000001E-2</v>
      </c>
      <c r="V31" s="57">
        <f>V21</f>
        <v>3.9090000000000001E-3</v>
      </c>
      <c r="AB31" s="8"/>
      <c r="AC31" s="8"/>
      <c r="AD31" s="8"/>
    </row>
    <row r="32" spans="2:35" s="2" customFormat="1" ht="14.25" customHeight="1" x14ac:dyDescent="0.2">
      <c r="B32" s="30" t="str">
        <f>B22</f>
        <v>Marzo 2025</v>
      </c>
      <c r="C32" s="33">
        <v>0.13384580000000001</v>
      </c>
      <c r="D32" s="33">
        <v>0.14834820000000001</v>
      </c>
      <c r="E32" s="33">
        <v>0.12281830000000002</v>
      </c>
      <c r="F32" s="33">
        <f>F22</f>
        <v>1.4283499999999999E-2</v>
      </c>
      <c r="G32" s="117"/>
      <c r="H32" s="117"/>
      <c r="I32" s="74"/>
      <c r="J32" s="72"/>
      <c r="K32" s="119"/>
      <c r="L32" s="44">
        <f>IF(C32&lt;&gt;"",C32+$F$32+$G$30+$H$30+$I$30+$J$30+$K$30,M22)</f>
        <v>0.15101830000000005</v>
      </c>
      <c r="M32" s="44">
        <f>IF(D32&lt;&gt;"",D32+$F$32+$G$30+$H$30+$I$30+$J$30+$K$30,M22)</f>
        <v>0.16552070000000005</v>
      </c>
      <c r="N32" s="44">
        <f>IF(E32&lt;&gt;"",E32+$F$32+$G$30+$H$30+$I$30+$J$30+$K$30,M22)</f>
        <v>0.13999080000000005</v>
      </c>
      <c r="O32" s="80"/>
      <c r="P32" s="80"/>
      <c r="Q32" s="80"/>
      <c r="R32" s="80"/>
      <c r="S32" s="80"/>
      <c r="T32" s="56"/>
      <c r="U32" s="56"/>
      <c r="V32" s="56"/>
      <c r="AB32" s="8"/>
      <c r="AC32" s="8"/>
      <c r="AD32" s="8"/>
    </row>
    <row r="33" spans="1:257" s="2" customFormat="1" ht="14.25" customHeight="1" x14ac:dyDescent="0.2">
      <c r="B33" s="21" t="s">
        <v>18</v>
      </c>
      <c r="C33" s="34" t="s">
        <v>11</v>
      </c>
      <c r="D33" s="34" t="s">
        <v>11</v>
      </c>
      <c r="E33" s="34" t="s">
        <v>11</v>
      </c>
      <c r="F33" s="34"/>
      <c r="G33" s="34" t="s">
        <v>11</v>
      </c>
      <c r="H33" s="34" t="s">
        <v>11</v>
      </c>
      <c r="I33" s="50" t="s">
        <v>42</v>
      </c>
      <c r="J33" s="34" t="s">
        <v>11</v>
      </c>
      <c r="K33" s="34" t="s">
        <v>11</v>
      </c>
      <c r="L33" s="120" t="str">
        <f>I33</f>
        <v>-</v>
      </c>
      <c r="M33" s="121"/>
      <c r="N33" s="122"/>
      <c r="O33" s="41" t="str">
        <f t="shared" ref="O33:S34" si="1">O23</f>
        <v xml:space="preserve">- </v>
      </c>
      <c r="P33" s="41" t="str">
        <f t="shared" si="1"/>
        <v xml:space="preserve">- </v>
      </c>
      <c r="Q33" s="41" t="str">
        <f t="shared" si="1"/>
        <v xml:space="preserve">- </v>
      </c>
      <c r="R33" s="41" t="str">
        <f t="shared" si="1"/>
        <v xml:space="preserve">- </v>
      </c>
      <c r="S33" s="41" t="str">
        <f t="shared" si="1"/>
        <v xml:space="preserve">- </v>
      </c>
      <c r="T33" s="51" t="str">
        <f t="shared" ref="T33:V33" si="2">T23</f>
        <v>-</v>
      </c>
      <c r="U33" s="45" t="str">
        <f t="shared" si="2"/>
        <v>-</v>
      </c>
      <c r="V33" s="45" t="str">
        <f t="shared" si="2"/>
        <v>-</v>
      </c>
      <c r="AB33" s="8"/>
      <c r="AC33" s="8"/>
      <c r="AD33" s="8"/>
    </row>
    <row r="34" spans="1:257" s="2" customFormat="1" ht="14.25" customHeight="1" x14ac:dyDescent="0.2">
      <c r="B34" s="21" t="s">
        <v>19</v>
      </c>
      <c r="C34" s="34" t="s">
        <v>11</v>
      </c>
      <c r="D34" s="34" t="s">
        <v>11</v>
      </c>
      <c r="E34" s="34" t="s">
        <v>11</v>
      </c>
      <c r="F34" s="34"/>
      <c r="G34" s="34" t="s">
        <v>11</v>
      </c>
      <c r="H34" s="34" t="s">
        <v>11</v>
      </c>
      <c r="I34" s="34" t="s">
        <v>42</v>
      </c>
      <c r="J34" s="34" t="s">
        <v>11</v>
      </c>
      <c r="K34" s="34" t="s">
        <v>11</v>
      </c>
      <c r="L34" s="82" t="s">
        <v>11</v>
      </c>
      <c r="M34" s="83"/>
      <c r="N34" s="84"/>
      <c r="O34" s="41" t="str">
        <f t="shared" si="1"/>
        <v xml:space="preserve">- </v>
      </c>
      <c r="P34" s="41" t="str">
        <f t="shared" si="1"/>
        <v xml:space="preserve">- </v>
      </c>
      <c r="Q34" s="41" t="str">
        <f t="shared" si="1"/>
        <v xml:space="preserve">- </v>
      </c>
      <c r="R34" s="41" t="str">
        <f t="shared" si="1"/>
        <v xml:space="preserve">- </v>
      </c>
      <c r="S34" s="41" t="str">
        <f t="shared" si="1"/>
        <v xml:space="preserve">- </v>
      </c>
      <c r="T34" s="51" t="str">
        <f t="shared" ref="T34:V34" si="3">T24</f>
        <v>-</v>
      </c>
      <c r="U34" s="45" t="str">
        <f t="shared" si="3"/>
        <v>-</v>
      </c>
      <c r="V34" s="45" t="str">
        <f t="shared" si="3"/>
        <v>-</v>
      </c>
      <c r="AB34" s="8"/>
      <c r="AC34" s="8"/>
      <c r="AD34" s="8"/>
    </row>
    <row r="35" spans="1:257" ht="25.5" customHeight="1" x14ac:dyDescent="0.2">
      <c r="B35" s="22" t="s">
        <v>15</v>
      </c>
      <c r="C35" s="9"/>
      <c r="D35" s="9"/>
      <c r="E35" s="9"/>
      <c r="F35" s="9"/>
      <c r="G35" s="9"/>
      <c r="H35" s="9"/>
      <c r="I35" s="9"/>
      <c r="J35" s="9"/>
      <c r="K35" s="9"/>
      <c r="L35" s="75" t="s">
        <v>16</v>
      </c>
      <c r="M35" s="76"/>
      <c r="N35" s="76"/>
      <c r="O35" s="76"/>
      <c r="P35" s="76"/>
      <c r="Q35" s="76"/>
      <c r="R35" s="76"/>
      <c r="S35" s="76"/>
      <c r="T35" s="76"/>
      <c r="U35" s="76"/>
      <c r="V35" s="77"/>
    </row>
    <row r="37" spans="1:257" ht="24" customHeight="1" x14ac:dyDescent="0.2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39"/>
      <c r="M37" s="39"/>
      <c r="N37" s="39"/>
      <c r="O37" s="29"/>
      <c r="P37" s="29"/>
      <c r="Q37" s="29"/>
      <c r="R37" s="29"/>
      <c r="S37" s="29"/>
      <c r="T37" s="29"/>
      <c r="U37" s="29"/>
      <c r="V37" s="29"/>
    </row>
    <row r="38" spans="1:257" customFormat="1" x14ac:dyDescent="0.2">
      <c r="A38" s="25"/>
      <c r="B38" s="26" t="s">
        <v>23</v>
      </c>
      <c r="C38" s="25"/>
      <c r="D38" s="25"/>
      <c r="E38" s="25"/>
      <c r="F38" s="25"/>
      <c r="G38" s="25"/>
      <c r="H38" s="25"/>
      <c r="I38" s="25"/>
      <c r="J38" s="25"/>
      <c r="K38" s="25"/>
      <c r="L38" s="40"/>
      <c r="M38" s="40"/>
      <c r="N38" s="40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</row>
    <row r="39" spans="1:257" customFormat="1" ht="14.25" customHeight="1" x14ac:dyDescent="0.2">
      <c r="A39" s="25"/>
      <c r="B39" s="26" t="s">
        <v>25</v>
      </c>
      <c r="C39" s="25"/>
      <c r="D39" s="25"/>
      <c r="E39" s="25"/>
      <c r="F39" s="25"/>
      <c r="G39" s="25"/>
      <c r="H39" s="25"/>
      <c r="I39" s="25"/>
      <c r="J39" s="25"/>
      <c r="K39" s="25"/>
      <c r="L39" s="40"/>
      <c r="M39" s="40"/>
      <c r="N39" s="40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</row>
    <row r="40" spans="1:257" customFormat="1" ht="14.25" customHeight="1" x14ac:dyDescent="0.2">
      <c r="A40" s="23"/>
      <c r="B40" s="24" t="s">
        <v>24</v>
      </c>
      <c r="C40" s="24"/>
      <c r="D40" s="24"/>
      <c r="E40" s="24"/>
      <c r="F40" s="24"/>
      <c r="G40" s="24"/>
      <c r="H40" s="24"/>
      <c r="I40" s="24"/>
      <c r="J40" s="24"/>
      <c r="K40" s="24"/>
      <c r="L40" s="38"/>
      <c r="M40" s="38"/>
      <c r="N40" s="38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</row>
    <row r="41" spans="1:257" x14ac:dyDescent="0.2"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</sheetData>
  <mergeCells count="62">
    <mergeCell ref="G20:G22"/>
    <mergeCell ref="H20:H22"/>
    <mergeCell ref="J20:J22"/>
    <mergeCell ref="K20:K22"/>
    <mergeCell ref="O20:O22"/>
    <mergeCell ref="C20:E20"/>
    <mergeCell ref="C21:E21"/>
    <mergeCell ref="C22:E22"/>
    <mergeCell ref="C23:E23"/>
    <mergeCell ref="C24:E24"/>
    <mergeCell ref="U18:V18"/>
    <mergeCell ref="C19:E19"/>
    <mergeCell ref="L19:N19"/>
    <mergeCell ref="C18:E18"/>
    <mergeCell ref="L18:N18"/>
    <mergeCell ref="O18:O19"/>
    <mergeCell ref="P18:P19"/>
    <mergeCell ref="Q18:Q19"/>
    <mergeCell ref="B41:V41"/>
    <mergeCell ref="B8:V8"/>
    <mergeCell ref="B16:V16"/>
    <mergeCell ref="S30:S32"/>
    <mergeCell ref="G30:G32"/>
    <mergeCell ref="H30:H32"/>
    <mergeCell ref="K30:K32"/>
    <mergeCell ref="O30:O32"/>
    <mergeCell ref="P30:P32"/>
    <mergeCell ref="Q30:Q32"/>
    <mergeCell ref="R30:R32"/>
    <mergeCell ref="L33:N33"/>
    <mergeCell ref="L34:N34"/>
    <mergeCell ref="R18:R19"/>
    <mergeCell ref="S18:S19"/>
    <mergeCell ref="T18:T19"/>
    <mergeCell ref="L35:V35"/>
    <mergeCell ref="C28:E28"/>
    <mergeCell ref="L28:N28"/>
    <mergeCell ref="B2:V2"/>
    <mergeCell ref="B9:V9"/>
    <mergeCell ref="B10:V10"/>
    <mergeCell ref="B11:V11"/>
    <mergeCell ref="B12:V12"/>
    <mergeCell ref="B13:V13"/>
    <mergeCell ref="B14:V14"/>
    <mergeCell ref="B7:V7"/>
    <mergeCell ref="O28:O29"/>
    <mergeCell ref="P28:P29"/>
    <mergeCell ref="Q28:Q29"/>
    <mergeCell ref="R28:R29"/>
    <mergeCell ref="S28:S29"/>
    <mergeCell ref="T28:T29"/>
    <mergeCell ref="U28:V28"/>
    <mergeCell ref="J30:J32"/>
    <mergeCell ref="I20:I22"/>
    <mergeCell ref="I30:I32"/>
    <mergeCell ref="L25:V25"/>
    <mergeCell ref="P20:P22"/>
    <mergeCell ref="Q20:Q22"/>
    <mergeCell ref="L23:N23"/>
    <mergeCell ref="L24:N24"/>
    <mergeCell ref="R20:R22"/>
    <mergeCell ref="S20:S22"/>
  </mergeCells>
  <conditionalFormatting sqref="L20:L22">
    <cfRule type="containsText" dxfId="1" priority="1" operator="containsText" text="disp.">
      <formula>NOT(ISERROR(SEARCH("disp.",L20)))</formula>
    </cfRule>
  </conditionalFormatting>
  <conditionalFormatting sqref="L19:N32">
    <cfRule type="containsText" dxfId="0" priority="2" operator="containsText" text="disp.">
      <formula>NOT(ISERROR(SEARCH("disp.",L19)))</formula>
    </cfRule>
  </conditionalFormatting>
  <pageMargins left="0.70866141732283472" right="0.11811023622047245" top="0.35433070866141736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gennaio 2025</vt:lpstr>
      <vt:lpstr>'dal 1 gennaio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2025-04-02T15:30:01Z</dcterms:modified>
</cp:coreProperties>
</file>