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8_{2D59A82E-562C-4957-A816-DFD3829DCA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l 1 gennaio 2025" sheetId="31" r:id="rId1"/>
  </sheets>
  <externalReferences>
    <externalReference r:id="rId2"/>
  </externalReferences>
  <definedNames>
    <definedName name="_xlnm.Print_Area" localSheetId="0">'dal 1 gennaio 2025'!$B$1:$V$40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31" l="1"/>
  <c r="I31" i="31"/>
  <c r="N20" i="31"/>
  <c r="M20" i="31"/>
  <c r="L20" i="31"/>
  <c r="N19" i="31"/>
  <c r="M19" i="31"/>
  <c r="L19" i="31"/>
  <c r="N21" i="31"/>
  <c r="M21" i="31"/>
  <c r="L21" i="31"/>
  <c r="P19" i="31" l="1"/>
  <c r="V19" i="31" l="1"/>
  <c r="U19" i="31"/>
  <c r="O19" i="31"/>
  <c r="Q19" i="31"/>
  <c r="I33" i="31" l="1"/>
  <c r="H33" i="31"/>
  <c r="G33" i="31"/>
  <c r="F33" i="31"/>
  <c r="O34" i="31" l="1"/>
  <c r="L34" i="31"/>
  <c r="I34" i="31"/>
  <c r="H34" i="31"/>
  <c r="G34" i="31"/>
  <c r="F34" i="31"/>
  <c r="E34" i="31"/>
  <c r="D34" i="31"/>
  <c r="C34" i="31"/>
  <c r="V30" i="31"/>
  <c r="U30" i="31"/>
  <c r="S19" i="31"/>
  <c r="S30" i="31" s="1"/>
  <c r="Q30" i="31"/>
  <c r="O30" i="31"/>
  <c r="R19" i="31" l="1"/>
  <c r="R30" i="31" s="1"/>
  <c r="T19" i="31" l="1"/>
  <c r="P30" i="31"/>
  <c r="T30" i="31" s="1"/>
  <c r="E32" i="31"/>
  <c r="N32" i="31" s="1"/>
  <c r="D32" i="31"/>
  <c r="M32" i="31" s="1"/>
  <c r="C32" i="31"/>
  <c r="L32" i="31" s="1"/>
  <c r="E31" i="31"/>
  <c r="N31" i="31" s="1"/>
  <c r="D31" i="31"/>
  <c r="M31" i="31" s="1"/>
  <c r="C31" i="31"/>
  <c r="L31" i="31" s="1"/>
  <c r="E30" i="31"/>
  <c r="N30" i="31" s="1"/>
  <c r="D30" i="31"/>
  <c r="M30" i="31" s="1"/>
  <c r="C30" i="31"/>
  <c r="L30" i="31" s="1"/>
  <c r="L33" i="31"/>
  <c r="E33" i="31"/>
  <c r="D33" i="31"/>
  <c r="C33" i="31"/>
  <c r="B32" i="31"/>
  <c r="B31" i="31"/>
  <c r="B30" i="31"/>
  <c r="L22" i="31"/>
  <c r="B28" i="31" l="1"/>
</calcChain>
</file>

<file path=xl/sharedStrings.xml><?xml version="1.0" encoding="utf-8"?>
<sst xmlns="http://schemas.openxmlformats.org/spreadsheetml/2006/main" count="111" uniqueCount="53">
  <si>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</si>
  <si>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</si>
  <si>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</si>
  <si>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</si>
  <si>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</si>
  <si>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</si>
  <si>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</si>
  <si>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</si>
  <si>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</si>
  <si>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Materia energia</t>
  </si>
  <si>
    <t>Trasporto e gestione del contatore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</si>
  <si>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</si>
  <si>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</si>
  <si>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</si>
  <si>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</si>
  <si>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</si>
  <si>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</si>
  <si>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</si>
  <si>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</si>
  <si>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</si>
  <si>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</si>
  <si>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</si>
  <si>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</si>
  <si>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(1) Utenze diverse dalle utenze domestiche, con meno di 10 dipendenti e un fatturato annuo o un totale di bilancio non superiore a 2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</si>
  <si>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</si>
  <si>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(2) Utenze diverse dalle utenze domestiche, con numero di dipendenti fra 10 e 50 e/o un fatturato annuo o un totale di bilancio tra 2 e 10 milioni di euro</t>
  </si>
  <si>
    <t>Microimprese(1) connesse in bassa tensione con almeno un punto di prelievo con potenza contrattualmente impegnata maggiore di 15 kW e PiccoleImprese(2)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</si>
  <si>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</si>
  <si>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</t>
    </r>
  </si>
  <si>
    <t>α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</si>
  <si>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</si>
  <si>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SB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</si>
  <si>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COM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</si>
  <si>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</t>
    </r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</si>
  <si>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(C</t>
    </r>
    <r>
      <rPr>
        <vertAlign val="subscript"/>
        <sz val="9"/>
        <rFont val="Calibri"/>
        <family val="2"/>
      </rPr>
      <t>EL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</t>
    </r>
    <r>
      <rPr>
        <sz val="9"/>
        <rFont val="Calibri"/>
        <family val="2"/>
      </rPr>
      <t>), commercializzazione (C</t>
    </r>
    <r>
      <rPr>
        <vertAlign val="subscript"/>
        <sz val="9"/>
        <rFont val="Calibri"/>
        <family val="2"/>
      </rPr>
      <t>COM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SB</t>
    </r>
    <r>
      <rPr>
        <sz val="9"/>
        <rFont val="Calibri"/>
        <family val="2"/>
      </rPr>
      <t>), morosità (C</t>
    </r>
    <r>
      <rPr>
        <vertAlign val="subscript"/>
        <sz val="9"/>
        <rFont val="Calibri"/>
        <family val="2"/>
      </rPr>
      <t>CM</t>
    </r>
    <r>
      <rPr>
        <sz val="9"/>
        <rFont val="Calibri"/>
        <family val="2"/>
      </rPr>
      <t xml:space="preserve">) e parametro </t>
    </r>
    <r>
      <rPr>
        <sz val="11"/>
        <rFont val="Calibri"/>
        <family val="2"/>
      </rPr>
      <t xml:space="preserve">α </t>
    </r>
  </si>
  <si>
    <r>
      <t>A</t>
    </r>
    <r>
      <rPr>
        <vertAlign val="subscript"/>
        <sz val="12"/>
        <rFont val="Calibri"/>
        <family val="2"/>
      </rPr>
      <t>SOS</t>
    </r>
    <r>
      <rPr>
        <sz val="12"/>
        <rFont val="Calibri"/>
        <family val="2"/>
      </rPr>
      <t>*</t>
    </r>
  </si>
  <si>
    <r>
      <t>A</t>
    </r>
    <r>
      <rPr>
        <vertAlign val="subscript"/>
        <sz val="12"/>
        <rFont val="Calibri"/>
        <family val="2"/>
      </rPr>
      <t>RIM</t>
    </r>
  </si>
  <si>
    <t>Oneri di sistema</t>
  </si>
  <si>
    <t>Per visualizzare in dettaglio le componenti di prezzo, cliccare su "+" sopra le colonne L, T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</si>
  <si>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</si>
  <si>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</si>
  <si>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SEM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</si>
  <si>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PSTGM</t>
    </r>
  </si>
  <si>
    <t>δ</t>
  </si>
  <si>
    <t xml:space="preserve">Microimprese(1) connesse in bassa tensione titolari di soli punti di prelievo con potenza contrattualmente impegnata inferiore a 15 kW e clienti non domestici diversi dalle microimprese titolari di soli punti di prelievo con potenza contrattualmente impegnata inferiore a 15 kW </t>
  </si>
  <si>
    <t>UTENZE NON DOMESTICHE BASSA TENSIONE PER RICARICA PUBBLICA DI VEICOLI ELETTRICI</t>
  </si>
  <si>
    <t xml:space="preserve">Condizioni economiche per i clienti del Servizio a Tutele Graduali </t>
  </si>
  <si>
    <t>così come stabilito dalla delibera 362/2023/R/eel dell'Autorità di Regolazione per Energia Reti e Ambiente (ARERA)</t>
  </si>
  <si>
    <t>Gennaio - Marzo 2025</t>
  </si>
  <si>
    <t>1 gennaio - 31 marzo 2025</t>
  </si>
  <si>
    <t>Gennaio 2025</t>
  </si>
  <si>
    <t>Febbraio 2025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</si>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</sst>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6" formatCode="#,##0.0000_ ;\-#,##0.0000\ "/>
    <numFmt numFmtId="167" formatCode="#,##0.000000_ ;[Red]\-#,##0.000000\ "/>
    <numFmt numFmtId="168" formatCode="#,##0.0000000_ ;[Red]\-#,##0.0000000\ "/>
    <numFmt numFmtId="169" formatCode="#,##0.000000"/>
  </numFmts>
  <fonts count="3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vertAlign val="subscript"/>
      <sz val="1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vertAlign val="subscript"/>
      <sz val="12"/>
      <name val="Calibri"/>
      <family val="2"/>
    </font>
    <font>
      <i/>
      <sz val="10"/>
      <color theme="4" tint="-0.249977111117893"/>
      <name val="Calibri"/>
      <family val="2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 applyProtection="1">
      <alignment vertical="center"/>
      <protection locked="0"/>
    </xf>
    <xf numFmtId="0" fontId="10" fillId="2" borderId="0" xfId="1" applyFont="1" applyFill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166" fontId="18" fillId="3" borderId="10" xfId="0" quotePrefix="1" applyNumberFormat="1" applyFont="1" applyFill="1" applyBorder="1" applyAlignment="1">
      <alignment horizontal="right" vertical="center"/>
    </xf>
    <xf numFmtId="0" fontId="17" fillId="3" borderId="0" xfId="1" applyFont="1" applyFill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24" fillId="2" borderId="0" xfId="1" applyFont="1" applyFill="1" applyAlignment="1" applyProtection="1">
      <alignment horizontal="center" vertical="center"/>
      <protection locked="0"/>
    </xf>
    <xf numFmtId="49" fontId="21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2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7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>
      <alignment vertical="center"/>
    </xf>
    <xf numFmtId="0" fontId="6" fillId="2" borderId="0" xfId="1" applyFont="1" applyFill="1" applyAlignment="1">
      <alignment vertical="center"/>
    </xf>
    <xf numFmtId="166" fontId="18" fillId="3" borderId="0" xfId="0" quotePrefix="1" applyNumberFormat="1" applyFont="1" applyFill="1" applyAlignment="1">
      <alignment horizontal="right" vertical="center"/>
    </xf>
    <xf numFmtId="164" fontId="13" fillId="3" borderId="0" xfId="3" quotePrefix="1" applyFont="1" applyFill="1" applyBorder="1" applyAlignment="1">
      <alignment horizontal="left" vertical="center" wrapText="1"/>
    </xf>
    <xf numFmtId="17" fontId="2" fillId="2" borderId="1" xfId="2" quotePrefix="1" applyNumberFormat="1" applyFont="1" applyFill="1" applyBorder="1" applyAlignment="1">
      <alignment horizontal="right" vertical="center"/>
    </xf>
    <xf numFmtId="49" fontId="2" fillId="2" borderId="1" xfId="2" quotePrefix="1" applyNumberFormat="1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center" vertical="center"/>
    </xf>
    <xf numFmtId="168" fontId="18" fillId="2" borderId="1" xfId="1" applyNumberFormat="1" applyFont="1" applyFill="1" applyBorder="1" applyAlignment="1">
      <alignment horizontal="right" vertical="center"/>
    </xf>
    <xf numFmtId="168" fontId="16" fillId="3" borderId="3" xfId="0" quotePrefix="1" applyNumberFormat="1" applyFont="1" applyFill="1" applyBorder="1" applyAlignment="1">
      <alignment horizontal="right" vertical="center"/>
    </xf>
    <xf numFmtId="0" fontId="28" fillId="3" borderId="3" xfId="0" applyFont="1" applyFill="1" applyBorder="1" applyAlignment="1">
      <alignment horizontal="center" vertic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2" fillId="2" borderId="0" xfId="2" applyFont="1" applyFill="1" applyAlignment="1" applyProtection="1">
      <alignment horizontal="center" vertical="center"/>
      <protection locked="0"/>
    </xf>
    <xf numFmtId="164" fontId="13" fillId="3" borderId="0" xfId="3" quotePrefix="1" applyFont="1" applyFill="1" applyBorder="1" applyAlignment="1">
      <alignment horizontal="center" vertical="center" wrapText="1"/>
    </xf>
    <xf numFmtId="0" fontId="9" fillId="2" borderId="0" xfId="2" applyFont="1" applyFill="1" applyAlignment="1" applyProtection="1">
      <alignment horizontal="center" vertical="center"/>
      <protection locked="0"/>
    </xf>
    <xf numFmtId="167" fontId="16" fillId="3" borderId="5" xfId="0" quotePrefix="1" applyNumberFormat="1" applyFont="1" applyFill="1" applyBorder="1" applyAlignment="1">
      <alignment horizontal="right" vertical="center"/>
    </xf>
    <xf numFmtId="167" fontId="16" fillId="3" borderId="3" xfId="0" quotePrefix="1" applyNumberFormat="1" applyFont="1" applyFill="1" applyBorder="1" applyAlignment="1">
      <alignment horizontal="right" vertical="center"/>
    </xf>
    <xf numFmtId="169" fontId="18" fillId="2" borderId="1" xfId="1" applyNumberFormat="1" applyFont="1" applyFill="1" applyBorder="1" applyAlignment="1">
      <alignment horizontal="right" vertical="center"/>
    </xf>
    <xf numFmtId="169" fontId="16" fillId="3" borderId="3" xfId="0" quotePrefix="1" applyNumberFormat="1" applyFont="1" applyFill="1" applyBorder="1" applyAlignment="1">
      <alignment horizontal="right" vertical="center"/>
    </xf>
    <xf numFmtId="169" fontId="18" fillId="2" borderId="6" xfId="2" applyNumberFormat="1" applyFont="1" applyFill="1" applyBorder="1" applyAlignment="1">
      <alignment horizontal="right" vertical="center"/>
    </xf>
    <xf numFmtId="169" fontId="16" fillId="3" borderId="5" xfId="0" quotePrefix="1" applyNumberFormat="1" applyFont="1" applyFill="1" applyBorder="1" applyAlignment="1">
      <alignment horizontal="right" vertical="center"/>
    </xf>
    <xf numFmtId="169" fontId="18" fillId="2" borderId="5" xfId="2" applyNumberFormat="1" applyFont="1" applyFill="1" applyBorder="1" applyAlignment="1">
      <alignment horizontal="right" vertical="center"/>
    </xf>
    <xf numFmtId="169" fontId="3" fillId="2" borderId="1" xfId="1" applyNumberFormat="1" applyFont="1" applyFill="1" applyBorder="1" applyAlignment="1">
      <alignment horizontal="center" vertical="center"/>
    </xf>
    <xf numFmtId="168" fontId="3" fillId="2" borderId="1" xfId="1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2" fillId="2" borderId="0" xfId="2" applyFont="1" applyFill="1" applyAlignment="1" applyProtection="1">
      <alignment horizontal="left" vertical="center"/>
      <protection locked="0"/>
    </xf>
    <xf numFmtId="168" fontId="18" fillId="2" borderId="1" xfId="2" applyNumberFormat="1" applyFont="1" applyFill="1" applyBorder="1" applyAlignment="1">
      <alignment horizontal="right" vertical="center"/>
    </xf>
    <xf numFmtId="169" fontId="18" fillId="2" borderId="1" xfId="1" quotePrefix="1" applyNumberFormat="1" applyFont="1" applyFill="1" applyBorder="1" applyAlignment="1">
      <alignment vertical="center"/>
    </xf>
    <xf numFmtId="169" fontId="18" fillId="2" borderId="14" xfId="1" applyNumberFormat="1" applyFont="1" applyFill="1" applyBorder="1" applyAlignment="1">
      <alignment vertical="center"/>
    </xf>
    <xf numFmtId="169" fontId="3" fillId="2" borderId="5" xfId="1" applyNumberFormat="1" applyFont="1" applyFill="1" applyBorder="1" applyAlignment="1">
      <alignment horizontal="right" vertical="center"/>
    </xf>
    <xf numFmtId="0" fontId="26" fillId="3" borderId="4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3" fillId="2" borderId="14" xfId="1" applyFont="1" applyFill="1" applyBorder="1" applyAlignment="1">
      <alignment vertical="center"/>
    </xf>
    <xf numFmtId="169" fontId="16" fillId="3" borderId="1" xfId="0" quotePrefix="1" applyNumberFormat="1" applyFont="1" applyFill="1" applyBorder="1" applyAlignment="1">
      <alignment horizontal="right" vertical="center"/>
    </xf>
    <xf numFmtId="169" fontId="16" fillId="3" borderId="14" xfId="0" quotePrefix="1" applyNumberFormat="1" applyFont="1" applyFill="1" applyBorder="1" applyAlignment="1">
      <alignment horizontal="right" vertical="center"/>
    </xf>
    <xf numFmtId="0" fontId="2" fillId="3" borderId="0" xfId="2" applyFont="1" applyFill="1" applyAlignment="1" applyProtection="1">
      <alignment vertical="center"/>
      <protection locked="0"/>
    </xf>
    <xf numFmtId="0" fontId="2" fillId="3" borderId="0" xfId="2" applyFont="1" applyFill="1" applyAlignment="1" applyProtection="1">
      <alignment horizontal="center" vertical="center"/>
      <protection locked="0"/>
    </xf>
    <xf numFmtId="49" fontId="6" fillId="3" borderId="0" xfId="1" applyNumberFormat="1" applyFont="1" applyFill="1" applyAlignment="1">
      <alignment horizontal="left" vertical="center"/>
    </xf>
    <xf numFmtId="0" fontId="3" fillId="2" borderId="0" xfId="2" applyFont="1" applyFill="1" applyAlignment="1" applyProtection="1">
      <alignment horizontal="center" vertical="center"/>
      <protection locked="0"/>
    </xf>
    <xf numFmtId="169" fontId="3" fillId="2" borderId="3" xfId="1" applyNumberFormat="1" applyFont="1" applyFill="1" applyBorder="1" applyAlignment="1">
      <alignment horizontal="center" vertical="center"/>
    </xf>
    <xf numFmtId="169" fontId="3" fillId="2" borderId="10" xfId="1" applyNumberFormat="1" applyFont="1" applyFill="1" applyBorder="1" applyAlignment="1">
      <alignment horizontal="center" vertical="center"/>
    </xf>
    <xf numFmtId="169" fontId="3" fillId="2" borderId="6" xfId="1" applyNumberFormat="1" applyFont="1" applyFill="1" applyBorder="1" applyAlignment="1">
      <alignment horizontal="center" vertical="center"/>
    </xf>
    <xf numFmtId="169" fontId="16" fillId="3" borderId="3" xfId="0" quotePrefix="1" applyNumberFormat="1" applyFont="1" applyFill="1" applyBorder="1" applyAlignment="1">
      <alignment horizontal="center" vertical="center"/>
    </xf>
    <xf numFmtId="169" fontId="16" fillId="3" borderId="10" xfId="0" quotePrefix="1" applyNumberFormat="1" applyFont="1" applyFill="1" applyBorder="1" applyAlignment="1">
      <alignment horizontal="center" vertical="center"/>
    </xf>
    <xf numFmtId="169" fontId="16" fillId="3" borderId="6" xfId="0" quotePrefix="1" applyNumberFormat="1" applyFont="1" applyFill="1" applyBorder="1" applyAlignment="1">
      <alignment horizontal="center" vertical="center"/>
    </xf>
    <xf numFmtId="164" fontId="13" fillId="3" borderId="3" xfId="3" quotePrefix="1" applyFont="1" applyFill="1" applyBorder="1" applyAlignment="1">
      <alignment horizontal="left" vertical="center" wrapText="1"/>
    </xf>
    <xf numFmtId="164" fontId="13" fillId="3" borderId="10" xfId="3" quotePrefix="1" applyFont="1" applyFill="1" applyBorder="1" applyAlignment="1">
      <alignment horizontal="left" vertical="center" wrapText="1"/>
    </xf>
    <xf numFmtId="164" fontId="13" fillId="3" borderId="6" xfId="3" quotePrefix="1" applyFont="1" applyFill="1" applyBorder="1" applyAlignment="1">
      <alignment horizontal="left" vertical="center" wrapText="1"/>
    </xf>
    <xf numFmtId="169" fontId="3" fillId="2" borderId="2" xfId="1" applyNumberFormat="1" applyFont="1" applyFill="1" applyBorder="1" applyAlignment="1">
      <alignment horizontal="right" vertical="center"/>
    </xf>
    <xf numFmtId="169" fontId="3" fillId="2" borderId="9" xfId="1" applyNumberFormat="1" applyFont="1" applyFill="1" applyBorder="1" applyAlignment="1">
      <alignment horizontal="right" vertical="center"/>
    </xf>
    <xf numFmtId="169" fontId="3" fillId="2" borderId="13" xfId="1" applyNumberFormat="1" applyFont="1" applyFill="1" applyBorder="1" applyAlignment="1">
      <alignment horizontal="right" vertical="center"/>
    </xf>
    <xf numFmtId="168" fontId="18" fillId="2" borderId="1" xfId="2" applyNumberFormat="1" applyFont="1" applyFill="1" applyBorder="1" applyAlignment="1">
      <alignment horizontal="right" vertical="center"/>
    </xf>
    <xf numFmtId="168" fontId="18" fillId="2" borderId="12" xfId="2" applyNumberFormat="1" applyFont="1" applyFill="1" applyBorder="1" applyAlignment="1">
      <alignment horizontal="right" vertical="center"/>
    </xf>
    <xf numFmtId="169" fontId="18" fillId="2" borderId="2" xfId="2" applyNumberFormat="1" applyFont="1" applyFill="1" applyBorder="1" applyAlignment="1">
      <alignment horizontal="right" vertical="center"/>
    </xf>
    <xf numFmtId="169" fontId="18" fillId="2" borderId="9" xfId="2" applyNumberFormat="1" applyFont="1" applyFill="1" applyBorder="1" applyAlignment="1">
      <alignment horizontal="right" vertical="center"/>
    </xf>
    <xf numFmtId="169" fontId="18" fillId="2" borderId="13" xfId="2" applyNumberFormat="1" applyFont="1" applyFill="1" applyBorder="1" applyAlignment="1">
      <alignment horizontal="right" vertical="center"/>
    </xf>
    <xf numFmtId="169" fontId="16" fillId="3" borderId="12" xfId="0" quotePrefix="1" applyNumberFormat="1" applyFont="1" applyFill="1" applyBorder="1" applyAlignment="1">
      <alignment horizontal="center" vertical="center"/>
    </xf>
    <xf numFmtId="169" fontId="16" fillId="3" borderId="15" xfId="0" quotePrefix="1" applyNumberFormat="1" applyFont="1" applyFill="1" applyBorder="1" applyAlignment="1">
      <alignment horizontal="center" vertical="center"/>
    </xf>
    <xf numFmtId="168" fontId="18" fillId="2" borderId="9" xfId="2" quotePrefix="1" applyNumberFormat="1" applyFont="1" applyFill="1" applyBorder="1" applyAlignment="1">
      <alignment horizontal="right" vertical="center"/>
    </xf>
    <xf numFmtId="168" fontId="18" fillId="2" borderId="9" xfId="2" applyNumberFormat="1" applyFont="1" applyFill="1" applyBorder="1" applyAlignment="1">
      <alignment horizontal="right" vertical="center"/>
    </xf>
    <xf numFmtId="168" fontId="18" fillId="2" borderId="13" xfId="2" applyNumberFormat="1" applyFont="1" applyFill="1" applyBorder="1" applyAlignment="1">
      <alignment horizontal="right" vertical="center"/>
    </xf>
    <xf numFmtId="168" fontId="18" fillId="2" borderId="9" xfId="2" applyNumberFormat="1" applyFont="1" applyFill="1" applyBorder="1" applyAlignment="1">
      <alignment horizontal="center" vertical="center"/>
    </xf>
    <xf numFmtId="168" fontId="18" fillId="2" borderId="13" xfId="2" applyNumberFormat="1" applyFont="1" applyFill="1" applyBorder="1" applyAlignment="1">
      <alignment horizontal="center" vertical="center"/>
    </xf>
    <xf numFmtId="167" fontId="3" fillId="2" borderId="3" xfId="1" applyNumberFormat="1" applyFont="1" applyFill="1" applyBorder="1" applyAlignment="1">
      <alignment horizontal="center" vertical="center"/>
    </xf>
    <xf numFmtId="167" fontId="3" fillId="2" borderId="10" xfId="1" applyNumberFormat="1" applyFont="1" applyFill="1" applyBorder="1" applyAlignment="1">
      <alignment horizontal="center" vertical="center"/>
    </xf>
    <xf numFmtId="167" fontId="3" fillId="2" borderId="6" xfId="1" applyNumberFormat="1" applyFont="1" applyFill="1" applyBorder="1" applyAlignment="1">
      <alignment horizontal="center" vertical="center"/>
    </xf>
    <xf numFmtId="168" fontId="33" fillId="0" borderId="3" xfId="3" quotePrefix="1" applyNumberFormat="1" applyFont="1" applyFill="1" applyBorder="1" applyAlignment="1">
      <alignment horizontal="center" vertical="center"/>
    </xf>
    <xf numFmtId="168" fontId="33" fillId="0" borderId="10" xfId="3" applyNumberFormat="1" applyFont="1" applyFill="1" applyBorder="1" applyAlignment="1">
      <alignment horizontal="center" vertical="center"/>
    </xf>
    <xf numFmtId="168" fontId="33" fillId="0" borderId="6" xfId="3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9" fillId="6" borderId="2" xfId="1" applyFont="1" applyFill="1" applyBorder="1" applyAlignment="1">
      <alignment horizontal="center" vertical="center" wrapText="1"/>
    </xf>
    <xf numFmtId="0" fontId="29" fillId="6" borderId="13" xfId="1" applyFont="1" applyFill="1" applyBorder="1" applyAlignment="1">
      <alignment horizontal="center" vertical="center" wrapText="1"/>
    </xf>
    <xf numFmtId="0" fontId="20" fillId="2" borderId="0" xfId="2" applyFont="1" applyFill="1" applyAlignment="1" applyProtection="1">
      <alignment horizontal="left" vertical="top" wrapText="1"/>
      <protection locked="0"/>
    </xf>
    <xf numFmtId="0" fontId="29" fillId="7" borderId="4" xfId="1" applyFont="1" applyFill="1" applyBorder="1" applyAlignment="1">
      <alignment horizontal="center" vertical="center" wrapText="1"/>
    </xf>
    <xf numFmtId="0" fontId="29" fillId="7" borderId="7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9" fillId="5" borderId="3" xfId="1" applyFont="1" applyFill="1" applyBorder="1" applyAlignment="1">
      <alignment horizontal="center" vertical="center"/>
    </xf>
    <xf numFmtId="0" fontId="29" fillId="5" borderId="10" xfId="1" applyFont="1" applyFill="1" applyBorder="1" applyAlignment="1">
      <alignment horizontal="center" vertical="center"/>
    </xf>
    <xf numFmtId="0" fontId="29" fillId="5" borderId="6" xfId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  <protection locked="0"/>
    </xf>
    <xf numFmtId="0" fontId="19" fillId="4" borderId="8" xfId="1" applyFont="1" applyFill="1" applyBorder="1" applyAlignment="1" applyProtection="1">
      <alignment horizontal="center" vertical="center"/>
      <protection locked="0"/>
    </xf>
    <xf numFmtId="0" fontId="25" fillId="4" borderId="8" xfId="1" applyFont="1" applyFill="1" applyBorder="1" applyAlignment="1" applyProtection="1">
      <alignment horizontal="center" vertical="center"/>
      <protection locked="0"/>
    </xf>
    <xf numFmtId="0" fontId="19" fillId="4" borderId="7" xfId="1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 wrapText="1"/>
    </xf>
    <xf numFmtId="0" fontId="3" fillId="6" borderId="13" xfId="1" applyFont="1" applyFill="1" applyBorder="1" applyAlignment="1">
      <alignment horizontal="center" vertical="center" wrapText="1"/>
    </xf>
    <xf numFmtId="0" fontId="29" fillId="7" borderId="2" xfId="1" applyFont="1" applyFill="1" applyBorder="1" applyAlignment="1">
      <alignment horizontal="center" vertical="center" wrapText="1"/>
    </xf>
    <xf numFmtId="0" fontId="8" fillId="3" borderId="1" xfId="2" applyFont="1" applyFill="1" applyBorder="1" applyAlignment="1" applyProtection="1">
      <alignment horizontal="left" vertical="center"/>
      <protection locked="0"/>
    </xf>
    <xf numFmtId="0" fontId="8" fillId="3" borderId="0" xfId="2" applyFont="1" applyFill="1" applyAlignment="1" applyProtection="1">
      <alignment horizontal="left" vertical="center"/>
      <protection locked="0"/>
    </xf>
    <xf numFmtId="0" fontId="8" fillId="3" borderId="14" xfId="2" applyFont="1" applyFill="1" applyBorder="1" applyAlignment="1" applyProtection="1">
      <alignment horizontal="left" vertical="center"/>
      <protection locked="0"/>
    </xf>
    <xf numFmtId="0" fontId="8" fillId="3" borderId="1" xfId="2" applyFont="1" applyFill="1" applyBorder="1" applyAlignment="1" applyProtection="1">
      <alignment horizontal="left"/>
      <protection locked="0"/>
    </xf>
    <xf numFmtId="0" fontId="8" fillId="3" borderId="0" xfId="2" applyFont="1" applyFill="1" applyAlignment="1" applyProtection="1">
      <alignment horizontal="left"/>
      <protection locked="0"/>
    </xf>
    <xf numFmtId="0" fontId="8" fillId="3" borderId="14" xfId="2" applyFont="1" applyFill="1" applyBorder="1" applyAlignment="1" applyProtection="1">
      <alignment horizontal="left"/>
      <protection locked="0"/>
    </xf>
    <xf numFmtId="0" fontId="8" fillId="3" borderId="12" xfId="2" applyFont="1" applyFill="1" applyBorder="1" applyAlignment="1" applyProtection="1">
      <alignment horizontal="left" vertical="center"/>
      <protection locked="0"/>
    </xf>
    <xf numFmtId="0" fontId="8" fillId="3" borderId="11" xfId="2" applyFont="1" applyFill="1" applyBorder="1" applyAlignment="1" applyProtection="1">
      <alignment horizontal="left" vertical="center"/>
      <protection locked="0"/>
    </xf>
    <xf numFmtId="0" fontId="8" fillId="3" borderId="15" xfId="2" applyFont="1" applyFill="1" applyBorder="1" applyAlignment="1" applyProtection="1">
      <alignment horizontal="left" vertical="center"/>
      <protection locked="0"/>
    </xf>
    <xf numFmtId="0" fontId="8" fillId="3" borderId="4" xfId="2" applyFont="1" applyFill="1" applyBorder="1" applyAlignment="1" applyProtection="1">
      <alignment horizontal="left" vertical="center"/>
      <protection locked="0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8" fillId="3" borderId="7" xfId="2" applyFont="1" applyFill="1" applyBorder="1" applyAlignment="1" applyProtection="1">
      <alignment horizontal="left" vertical="center"/>
      <protection locked="0"/>
    </xf>
    <xf numFmtId="0" fontId="9" fillId="3" borderId="1" xfId="2" applyFont="1" applyFill="1" applyBorder="1" applyAlignment="1" applyProtection="1">
      <alignment horizontal="left" vertical="center" wrapText="1"/>
      <protection locked="0"/>
    </xf>
    <xf numFmtId="0" fontId="9" fillId="3" borderId="0" xfId="2" applyFont="1" applyFill="1" applyAlignment="1" applyProtection="1">
      <alignment horizontal="left" vertical="center" wrapText="1"/>
      <protection locked="0"/>
    </xf>
    <xf numFmtId="0" fontId="9" fillId="3" borderId="14" xfId="2" applyFont="1" applyFill="1" applyBorder="1" applyAlignment="1" applyProtection="1">
      <alignment horizontal="left" vertical="center" wrapText="1"/>
      <protection locked="0"/>
    </xf>
    <xf numFmtId="167" fontId="18" fillId="2" borderId="2" xfId="2" applyNumberFormat="1" applyFont="1" applyFill="1" applyBorder="1" applyAlignment="1">
      <alignment horizontal="right" vertical="center"/>
    </xf>
    <xf numFmtId="167" fontId="18" fillId="2" borderId="9" xfId="2" applyNumberFormat="1" applyFont="1" applyFill="1" applyBorder="1" applyAlignment="1">
      <alignment horizontal="right" vertical="center"/>
    </xf>
    <xf numFmtId="167" fontId="18" fillId="2" borderId="13" xfId="2" applyNumberFormat="1" applyFont="1" applyFill="1" applyBorder="1" applyAlignment="1">
      <alignment horizontal="right" vertical="center"/>
    </xf>
    <xf numFmtId="167" fontId="3" fillId="2" borderId="2" xfId="1" applyNumberFormat="1" applyFont="1" applyFill="1" applyBorder="1" applyAlignment="1">
      <alignment horizontal="right" vertical="center"/>
    </xf>
    <xf numFmtId="167" fontId="3" fillId="2" borderId="9" xfId="1" applyNumberFormat="1" applyFont="1" applyFill="1" applyBorder="1" applyAlignment="1">
      <alignment horizontal="right" vertical="center"/>
    </xf>
    <xf numFmtId="167" fontId="3" fillId="2" borderId="13" xfId="1" applyNumberFormat="1" applyFont="1" applyFill="1" applyBorder="1" applyAlignment="1">
      <alignment horizontal="right" vertical="center"/>
    </xf>
    <xf numFmtId="167" fontId="3" fillId="2" borderId="5" xfId="1" applyNumberFormat="1" applyFont="1" applyFill="1" applyBorder="1" applyAlignment="1">
      <alignment horizontal="right" vertical="center"/>
    </xf>
    <xf numFmtId="168" fontId="18" fillId="2" borderId="9" xfId="1" quotePrefix="1" applyNumberFormat="1" applyFont="1" applyFill="1" applyBorder="1" applyAlignment="1">
      <alignment horizontal="right" vertical="center"/>
    </xf>
    <xf numFmtId="168" fontId="18" fillId="2" borderId="9" xfId="1" applyNumberFormat="1" applyFont="1" applyFill="1" applyBorder="1" applyAlignment="1">
      <alignment horizontal="right" vertical="center"/>
    </xf>
    <xf numFmtId="168" fontId="18" fillId="2" borderId="13" xfId="1" applyNumberFormat="1" applyFont="1" applyFill="1" applyBorder="1" applyAlignment="1">
      <alignment horizontal="right" vertical="center"/>
    </xf>
    <xf numFmtId="168" fontId="18" fillId="2" borderId="1" xfId="1" applyNumberFormat="1" applyFont="1" applyFill="1" applyBorder="1" applyAlignment="1">
      <alignment horizontal="right" vertical="center"/>
    </xf>
    <xf numFmtId="168" fontId="18" fillId="2" borderId="12" xfId="1" applyNumberFormat="1" applyFont="1" applyFill="1" applyBorder="1" applyAlignment="1">
      <alignment horizontal="right" vertical="center"/>
    </xf>
    <xf numFmtId="167" fontId="18" fillId="2" borderId="2" xfId="2" quotePrefix="1" applyNumberFormat="1" applyFont="1" applyFill="1" applyBorder="1" applyAlignment="1">
      <alignment horizontal="right" vertical="center"/>
    </xf>
    <xf numFmtId="168" fontId="18" fillId="2" borderId="9" xfId="1" applyNumberFormat="1" applyFont="1" applyFill="1" applyBorder="1" applyAlignment="1">
      <alignment horizontal="center" vertical="center"/>
    </xf>
    <xf numFmtId="168" fontId="18" fillId="2" borderId="13" xfId="1" applyNumberFormat="1" applyFont="1" applyFill="1" applyBorder="1" applyAlignment="1">
      <alignment horizontal="center" vertical="center"/>
    </xf>
  </cellXfs>
  <cellStyles count="5">
    <cellStyle name="=C:\WINNT35\SYSTEM32\COMMAND.COM" xfId="1" xr:uid="{00000000-0005-0000-0000-000000000000}"/>
    <cellStyle name="=C:\WINNT35\SYSTEM32\COMMAND.COM 2" xfId="2" xr:uid="{00000000-0005-0000-0000-000001000000}"/>
    <cellStyle name="Migliaia [0]" xfId="3" builtinId="6"/>
    <cellStyle name="Normale" xfId="0" builtinId="0"/>
    <cellStyle name="Normale 2" xfId="4" xr:uid="{00000000-0005-0000-0000-000004000000}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-%20HD-BACKUP_-_2025\TARIFFE\2025\calcolo%20STG%20e%20SS%20(PUN)\Tutele%20Graduali%20+Savaguardia2025.xlsx" TargetMode="External"/><Relationship Id="rId1" Type="http://schemas.openxmlformats.org/officeDocument/2006/relationships/externalLinkPath" Target="/-%20HD-BACKUP_-_2025/TARIFFE/2025/calcolo%20STG%20e%20SS%20(PUN)/Tutele%20Graduali%20+Savaguardia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rrispettivi 2025"/>
      <sheetName val="Tariffe vendita"/>
    </sheetNames>
    <sheetDataSet>
      <sheetData sheetId="0">
        <row r="68">
          <cell r="K68">
            <v>2895.11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41"/>
  <sheetViews>
    <sheetView tabSelected="1" zoomScaleNormal="100" workbookViewId="0">
      <selection activeCell="Z10" sqref="Z10"/>
    </sheetView>
  </sheetViews>
  <sheetFormatPr defaultRowHeight="12.75" outlineLevelCol="1" x14ac:dyDescent="0.2"/>
  <cols>
    <col min="1" max="1" width="1.7109375" style="1" customWidth="1"/>
    <col min="2" max="2" width="28.7109375" style="1" customWidth="1"/>
    <col min="3" max="11" width="9.7109375" style="1" hidden="1" customWidth="1" outlineLevel="1"/>
    <col min="12" max="12" width="16.7109375" style="37" customWidth="1" collapsed="1"/>
    <col min="13" max="14" width="16.7109375" style="37" customWidth="1"/>
    <col min="15" max="19" width="9.7109375" style="1" hidden="1" customWidth="1" outlineLevel="1"/>
    <col min="20" max="20" width="16.140625" style="1" customWidth="1" collapsed="1"/>
    <col min="21" max="22" width="13.28515625" style="1" customWidth="1"/>
    <col min="23" max="16384" width="9.140625" style="1"/>
  </cols>
  <sheetData>
    <row r="1" spans="1:245" ht="14.25" customHeight="1" x14ac:dyDescent="0.2">
      <c r="B1" s="1" t="s">
        <v>21</v>
      </c>
    </row>
    <row r="2" spans="1:245" s="2" customFormat="1" ht="15" customHeight="1" x14ac:dyDescent="0.2">
      <c r="B2" s="25" t="s">
        <v>46</v>
      </c>
      <c r="C2" s="4"/>
      <c r="D2" s="4"/>
      <c r="E2" s="4"/>
      <c r="F2" s="4"/>
      <c r="G2" s="4"/>
      <c r="H2" s="4"/>
      <c r="I2" s="4"/>
      <c r="J2" s="4"/>
      <c r="K2" s="4"/>
      <c r="L2" s="38"/>
      <c r="M2" s="38"/>
      <c r="N2" s="38"/>
    </row>
    <row r="3" spans="1:245" s="2" customFormat="1" ht="15" customHeight="1" x14ac:dyDescent="0.2">
      <c r="B3" s="1" t="s">
        <v>5</v>
      </c>
      <c r="C3" s="1"/>
      <c r="D3" s="1"/>
      <c r="E3" s="1"/>
      <c r="F3" s="1"/>
      <c r="G3" s="1"/>
      <c r="H3" s="1"/>
      <c r="I3" s="1"/>
      <c r="J3" s="1"/>
      <c r="K3" s="1"/>
      <c r="L3" s="38"/>
      <c r="M3" s="38"/>
      <c r="N3" s="38"/>
    </row>
    <row r="4" spans="1:245" x14ac:dyDescent="0.2">
      <c r="W4" s="8"/>
    </row>
    <row r="5" spans="1:245" ht="15" customHeight="1" x14ac:dyDescent="0.2">
      <c r="B5" s="7" t="s">
        <v>48</v>
      </c>
      <c r="C5" s="10"/>
      <c r="D5" s="11"/>
      <c r="E5" s="11"/>
      <c r="F5" s="11"/>
      <c r="G5" s="10"/>
      <c r="H5" s="10"/>
      <c r="I5" s="10"/>
      <c r="J5" s="10"/>
      <c r="K5" s="12"/>
      <c r="L5" s="39"/>
      <c r="M5" s="54" t="s">
        <v>38</v>
      </c>
      <c r="W5" s="8"/>
    </row>
    <row r="6" spans="1:245" x14ac:dyDescent="0.2">
      <c r="B6" s="8"/>
      <c r="C6" s="8"/>
      <c r="D6" s="13"/>
      <c r="E6" s="13"/>
      <c r="F6" s="13"/>
      <c r="G6" s="8"/>
      <c r="H6" s="8"/>
      <c r="I6" s="8"/>
      <c r="J6" s="8"/>
      <c r="K6" s="8"/>
      <c r="W6" s="8"/>
    </row>
    <row r="7" spans="1:245" ht="14.25" customHeight="1" x14ac:dyDescent="0.2">
      <c r="B7" s="114" t="s">
        <v>45</v>
      </c>
      <c r="C7" s="115"/>
      <c r="D7" s="116"/>
      <c r="E7" s="116"/>
      <c r="F7" s="116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7"/>
    </row>
    <row r="8" spans="1:245" customFormat="1" ht="30.75" customHeight="1" x14ac:dyDescent="0.2">
      <c r="A8" s="23"/>
      <c r="B8" s="135" t="s">
        <v>34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7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</row>
    <row r="9" spans="1:245" customFormat="1" ht="15" customHeight="1" x14ac:dyDescent="0.2">
      <c r="A9" s="23"/>
      <c r="B9" s="123" t="s">
        <v>20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5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</row>
    <row r="10" spans="1:245" customFormat="1" ht="15" customHeight="1" x14ac:dyDescent="0.25">
      <c r="A10" s="23"/>
      <c r="B10" s="126" t="s">
        <v>22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8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</row>
    <row r="11" spans="1:245" customFormat="1" ht="15" customHeight="1" x14ac:dyDescent="0.2">
      <c r="A11" s="23"/>
      <c r="B11" s="129" t="s">
        <v>47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1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</row>
    <row r="12" spans="1:245" customFormat="1" ht="15" customHeight="1" x14ac:dyDescent="0.2">
      <c r="A12" s="23"/>
      <c r="B12" s="132" t="s">
        <v>6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4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</row>
    <row r="13" spans="1:245" customFormat="1" ht="15" customHeight="1" x14ac:dyDescent="0.2">
      <c r="A13" s="23"/>
      <c r="B13" s="123" t="s">
        <v>7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5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</row>
    <row r="14" spans="1:245" customFormat="1" ht="15" customHeight="1" x14ac:dyDescent="0.2">
      <c r="A14" s="23"/>
      <c r="B14" s="129" t="s">
        <v>8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1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</row>
    <row r="15" spans="1:245" customFormat="1" x14ac:dyDescent="0.2">
      <c r="A15" s="23"/>
      <c r="B15" s="23"/>
      <c r="C15" s="23"/>
      <c r="D15" s="23"/>
      <c r="E15" s="23"/>
      <c r="F15" s="65"/>
      <c r="G15" s="65"/>
      <c r="H15" s="65"/>
      <c r="I15" s="65"/>
      <c r="J15" s="65"/>
      <c r="K15" s="65"/>
      <c r="L15" s="66"/>
      <c r="M15" s="66"/>
      <c r="N15" s="66"/>
      <c r="O15" s="65"/>
      <c r="P15" s="65"/>
      <c r="Q15" s="65"/>
      <c r="R15" s="65"/>
      <c r="S15" s="65"/>
      <c r="T15" s="65"/>
      <c r="U15" s="65"/>
      <c r="V15" s="65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</row>
    <row r="16" spans="1:245" customFormat="1" ht="32.25" customHeight="1" x14ac:dyDescent="0.2">
      <c r="A16" s="23"/>
      <c r="B16" s="103" t="s">
        <v>26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</row>
    <row r="17" spans="2:23" s="3" customFormat="1" ht="23.25" customHeight="1" x14ac:dyDescent="0.2">
      <c r="B17" s="53" t="s">
        <v>49</v>
      </c>
      <c r="C17" s="106" t="s">
        <v>27</v>
      </c>
      <c r="D17" s="107"/>
      <c r="E17" s="108"/>
      <c r="F17" s="33" t="s">
        <v>28</v>
      </c>
      <c r="G17" s="33" t="s">
        <v>31</v>
      </c>
      <c r="H17" s="33" t="s">
        <v>30</v>
      </c>
      <c r="I17" s="33" t="s">
        <v>32</v>
      </c>
      <c r="J17" s="33" t="s">
        <v>33</v>
      </c>
      <c r="K17" s="36" t="s">
        <v>29</v>
      </c>
      <c r="L17" s="109" t="s">
        <v>9</v>
      </c>
      <c r="M17" s="110"/>
      <c r="N17" s="111"/>
      <c r="O17" s="118" t="s">
        <v>12</v>
      </c>
      <c r="P17" s="118" t="s">
        <v>13</v>
      </c>
      <c r="Q17" s="118" t="s">
        <v>14</v>
      </c>
      <c r="R17" s="118" t="s">
        <v>0</v>
      </c>
      <c r="S17" s="118" t="s">
        <v>1</v>
      </c>
      <c r="T17" s="120" t="s">
        <v>10</v>
      </c>
      <c r="U17" s="122" t="s">
        <v>37</v>
      </c>
      <c r="V17" s="122"/>
    </row>
    <row r="18" spans="2:23" s="3" customFormat="1" ht="18.75" x14ac:dyDescent="0.2">
      <c r="B18" s="16" t="s">
        <v>17</v>
      </c>
      <c r="C18" s="6" t="s">
        <v>2</v>
      </c>
      <c r="D18" s="6" t="s">
        <v>3</v>
      </c>
      <c r="E18" s="6" t="s">
        <v>4</v>
      </c>
      <c r="F18" s="17"/>
      <c r="G18" s="17"/>
      <c r="H18" s="17"/>
      <c r="I18" s="17"/>
      <c r="J18" s="17"/>
      <c r="K18" s="17"/>
      <c r="L18" s="18" t="s">
        <v>2</v>
      </c>
      <c r="M18" s="19" t="s">
        <v>3</v>
      </c>
      <c r="N18" s="20" t="s">
        <v>4</v>
      </c>
      <c r="O18" s="119"/>
      <c r="P18" s="119"/>
      <c r="Q18" s="119"/>
      <c r="R18" s="119"/>
      <c r="S18" s="119"/>
      <c r="T18" s="121"/>
      <c r="U18" s="52" t="s">
        <v>35</v>
      </c>
      <c r="V18" s="52" t="s">
        <v>36</v>
      </c>
    </row>
    <row r="19" spans="2:23" s="5" customFormat="1" ht="14.25" customHeight="1" x14ac:dyDescent="0.2">
      <c r="B19" s="31" t="s">
        <v>50</v>
      </c>
      <c r="C19" s="34">
        <v>0.17415310000000001</v>
      </c>
      <c r="D19" s="34">
        <v>0.16677650000000002</v>
      </c>
      <c r="E19" s="34">
        <v>0.1413951</v>
      </c>
      <c r="F19" s="34">
        <v>2.2728199999999997E-2</v>
      </c>
      <c r="G19" s="145">
        <v>4.0000000000000002E-4</v>
      </c>
      <c r="H19" s="145">
        <v>3.1189999999999998E-3</v>
      </c>
      <c r="I19" s="145">
        <v>9.3999999999999997E-4</v>
      </c>
      <c r="J19" s="151">
        <v>9.0000000000000006E-5</v>
      </c>
      <c r="K19" s="148">
        <v>-1.66E-3</v>
      </c>
      <c r="L19" s="51">
        <f>IF(C19&lt;&gt;"",C19+$F$19+$G$19+$H$19+$I$19+$J$19+$K$19,"disp. da 1/02/2025")</f>
        <v>0.19977030000000004</v>
      </c>
      <c r="M19" s="51">
        <f>IF(D19&lt;&gt;"",D19+$F$19+$G$19+$H$19+$I$19+$J$19+$K$19,"disp. da 1/02/2025")</f>
        <v>0.19239370000000006</v>
      </c>
      <c r="N19" s="51">
        <f>IF(E19&lt;&gt;"",E19+$F$19+$G$19+$H$19+$I$19+$J$19+$K$19,"disp. da 1/02/2025")</f>
        <v>0.16701230000000003</v>
      </c>
      <c r="O19" s="138">
        <f>5.989/100</f>
        <v>5.9889999999999999E-2</v>
      </c>
      <c r="P19" s="138">
        <f>1.189/100</f>
        <v>1.1890000000000001E-2</v>
      </c>
      <c r="Q19" s="150">
        <f>(0.149+0.016)/100</f>
        <v>1.6499999999999998E-3</v>
      </c>
      <c r="R19" s="138">
        <f>0.156/100</f>
        <v>1.56E-3</v>
      </c>
      <c r="S19" s="138">
        <f>0.052/100</f>
        <v>5.1999999999999995E-4</v>
      </c>
      <c r="T19" s="78">
        <f>O19+P19+Q19+R19+S19</f>
        <v>7.5510000000000008E-2</v>
      </c>
      <c r="U19" s="141">
        <f>6.7393/100</f>
        <v>6.7392999999999995E-2</v>
      </c>
      <c r="V19" s="144">
        <f>0.9988/100</f>
        <v>9.9880000000000004E-3</v>
      </c>
      <c r="W19" s="3"/>
    </row>
    <row r="20" spans="2:23" s="3" customFormat="1" ht="14.25" customHeight="1" x14ac:dyDescent="0.2">
      <c r="B20" s="32" t="s">
        <v>51</v>
      </c>
      <c r="C20" s="34">
        <v>0.17340510000000001</v>
      </c>
      <c r="D20" s="34">
        <v>0.17484830000000004</v>
      </c>
      <c r="E20" s="34">
        <v>0.15389770000000003</v>
      </c>
      <c r="F20" s="34">
        <v>2.1217900000000001E-2</v>
      </c>
      <c r="G20" s="146"/>
      <c r="H20" s="146"/>
      <c r="I20" s="146"/>
      <c r="J20" s="151"/>
      <c r="K20" s="148"/>
      <c r="L20" s="51">
        <f>IF(C20&lt;&gt;"",C20+$F$20+$G$19+$H$19+$I$19+$J$19+$K$19,"disp. da 1/03/2025")</f>
        <v>0.19751200000000005</v>
      </c>
      <c r="M20" s="51">
        <f>IF(D20&lt;&gt;"",D20+$F$20+$G$19+$H$19+$I$19+$J$19+$K$19,"disp. da 1/03/2025")</f>
        <v>0.19895520000000008</v>
      </c>
      <c r="N20" s="51">
        <f>IF(E20&lt;&gt;"",E20+$F$20+$G$19+$H$19+$I$19+$J$19+$K$19,"disp. da 1/03/2025")</f>
        <v>0.17800460000000007</v>
      </c>
      <c r="O20" s="139"/>
      <c r="P20" s="139"/>
      <c r="Q20" s="139"/>
      <c r="R20" s="139"/>
      <c r="S20" s="139"/>
      <c r="T20" s="79"/>
      <c r="U20" s="142"/>
      <c r="V20" s="144"/>
    </row>
    <row r="21" spans="2:23" s="3" customFormat="1" ht="14.25" customHeight="1" x14ac:dyDescent="0.2">
      <c r="B21" s="32" t="s">
        <v>52</v>
      </c>
      <c r="C21" s="34">
        <v>0.13384580000000001</v>
      </c>
      <c r="D21" s="34">
        <v>0.14834820000000001</v>
      </c>
      <c r="E21" s="34">
        <v>0.12281830000000002</v>
      </c>
      <c r="F21" s="34">
        <v>1.4283499999999999E-2</v>
      </c>
      <c r="G21" s="147"/>
      <c r="H21" s="147"/>
      <c r="I21" s="147"/>
      <c r="J21" s="152"/>
      <c r="K21" s="149"/>
      <c r="L21" s="51">
        <f>IF(C21&lt;&gt;"",C21+$F$21+$G$19+$H$19+$I$19+$J$19+$K$19,"disp. da 1/04/2025")</f>
        <v>0.15101830000000005</v>
      </c>
      <c r="M21" s="51">
        <f>IF(D21&lt;&gt;"",D21+$F$21+$G$19+$H$19+$I$19+$J$19+$K$19,"disp. da 1/04/2025")</f>
        <v>0.16552070000000005</v>
      </c>
      <c r="N21" s="51">
        <f>IF(E21&lt;&gt;"",E21+$F$21+$G$19+$H$19+$I$19+$J$19+$K$19,"disp. da 1/04/2025")</f>
        <v>0.13999080000000005</v>
      </c>
      <c r="O21" s="140"/>
      <c r="P21" s="140"/>
      <c r="Q21" s="140"/>
      <c r="R21" s="140"/>
      <c r="S21" s="140"/>
      <c r="T21" s="80"/>
      <c r="U21" s="143"/>
      <c r="V21" s="144"/>
    </row>
    <row r="22" spans="2:23" s="3" customFormat="1" ht="14.25" customHeight="1" x14ac:dyDescent="0.2">
      <c r="B22" s="21" t="s">
        <v>18</v>
      </c>
      <c r="C22" s="35" t="s">
        <v>11</v>
      </c>
      <c r="D22" s="35" t="s">
        <v>11</v>
      </c>
      <c r="E22" s="35" t="s">
        <v>11</v>
      </c>
      <c r="F22" s="35" t="s">
        <v>11</v>
      </c>
      <c r="G22" s="35" t="s">
        <v>11</v>
      </c>
      <c r="H22" s="35" t="s">
        <v>11</v>
      </c>
      <c r="I22" s="35" t="s">
        <v>11</v>
      </c>
      <c r="J22" s="35" t="s">
        <v>11</v>
      </c>
      <c r="K22" s="35" t="s">
        <v>11</v>
      </c>
      <c r="L22" s="93" t="str">
        <f>I22</f>
        <v xml:space="preserve">- </v>
      </c>
      <c r="M22" s="94"/>
      <c r="N22" s="95"/>
      <c r="O22" s="43" t="s">
        <v>11</v>
      </c>
      <c r="P22" s="43" t="s">
        <v>11</v>
      </c>
      <c r="Q22" s="44" t="s">
        <v>11</v>
      </c>
      <c r="R22" s="44" t="s">
        <v>11</v>
      </c>
      <c r="S22" s="44" t="s">
        <v>11</v>
      </c>
      <c r="T22" s="44" t="s">
        <v>11</v>
      </c>
      <c r="U22" s="44" t="s">
        <v>11</v>
      </c>
      <c r="V22" s="43" t="s">
        <v>11</v>
      </c>
    </row>
    <row r="23" spans="2:23" s="3" customFormat="1" ht="14.25" customHeight="1" x14ac:dyDescent="0.2">
      <c r="B23" s="21" t="s">
        <v>19</v>
      </c>
      <c r="C23" s="35" t="s">
        <v>11</v>
      </c>
      <c r="D23" s="35" t="s">
        <v>11</v>
      </c>
      <c r="E23" s="35" t="s">
        <v>11</v>
      </c>
      <c r="F23" s="35" t="s">
        <v>11</v>
      </c>
      <c r="G23" s="35" t="s">
        <v>11</v>
      </c>
      <c r="H23" s="35" t="s">
        <v>11</v>
      </c>
      <c r="I23" s="35" t="s">
        <v>11</v>
      </c>
      <c r="J23" s="35" t="s">
        <v>11</v>
      </c>
      <c r="K23" s="35" t="s">
        <v>11</v>
      </c>
      <c r="L23" s="96" t="s">
        <v>11</v>
      </c>
      <c r="M23" s="97"/>
      <c r="N23" s="98"/>
      <c r="O23" s="43" t="s">
        <v>11</v>
      </c>
      <c r="P23" s="43" t="s">
        <v>11</v>
      </c>
      <c r="Q23" s="44" t="s">
        <v>11</v>
      </c>
      <c r="R23" s="44" t="s">
        <v>11</v>
      </c>
      <c r="S23" s="44" t="s">
        <v>11</v>
      </c>
      <c r="T23" s="44" t="s">
        <v>11</v>
      </c>
      <c r="U23" s="44" t="s">
        <v>11</v>
      </c>
      <c r="V23" s="43" t="s">
        <v>11</v>
      </c>
    </row>
    <row r="24" spans="2:23" ht="25.5" customHeight="1" x14ac:dyDescent="0.2">
      <c r="B24" s="22" t="s">
        <v>15</v>
      </c>
      <c r="C24" s="9"/>
      <c r="D24" s="9"/>
      <c r="E24" s="9"/>
      <c r="F24" s="9"/>
      <c r="G24" s="9"/>
      <c r="H24" s="9"/>
      <c r="I24" s="9"/>
      <c r="J24" s="9"/>
      <c r="K24" s="9"/>
      <c r="L24" s="75" t="s">
        <v>16</v>
      </c>
      <c r="M24" s="76"/>
      <c r="N24" s="76"/>
      <c r="O24" s="76"/>
      <c r="P24" s="76"/>
      <c r="Q24" s="76"/>
      <c r="R24" s="76"/>
      <c r="S24" s="76"/>
      <c r="T24" s="76"/>
      <c r="U24" s="76"/>
      <c r="V24" s="77"/>
    </row>
    <row r="26" spans="2:23" ht="14.25" customHeight="1" x14ac:dyDescent="0.2">
      <c r="B26" s="14"/>
      <c r="C26" s="15"/>
      <c r="D26" s="15"/>
      <c r="E26" s="15"/>
      <c r="F26" s="67"/>
      <c r="G26" s="67"/>
      <c r="H26" s="67"/>
      <c r="I26" s="67"/>
      <c r="J26" s="15"/>
      <c r="K26" s="15"/>
    </row>
    <row r="27" spans="2:23" ht="34.5" customHeight="1" x14ac:dyDescent="0.2">
      <c r="B27" s="103" t="s">
        <v>44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</row>
    <row r="28" spans="2:23" s="3" customFormat="1" ht="23.25" customHeight="1" x14ac:dyDescent="0.2">
      <c r="B28" s="53" t="str">
        <f>B17</f>
        <v>1 gennaio - 31 marzo 2025</v>
      </c>
      <c r="C28" s="106" t="s">
        <v>39</v>
      </c>
      <c r="D28" s="107"/>
      <c r="E28" s="108"/>
      <c r="F28" s="33" t="s">
        <v>40</v>
      </c>
      <c r="G28" s="33" t="s">
        <v>41</v>
      </c>
      <c r="H28" s="33" t="s">
        <v>42</v>
      </c>
      <c r="I28" s="36" t="s">
        <v>43</v>
      </c>
      <c r="J28" s="59"/>
      <c r="K28" s="60"/>
      <c r="L28" s="109" t="s">
        <v>9</v>
      </c>
      <c r="M28" s="110"/>
      <c r="N28" s="111"/>
      <c r="O28" s="112" t="s">
        <v>12</v>
      </c>
      <c r="P28" s="112" t="s">
        <v>13</v>
      </c>
      <c r="Q28" s="112" t="s">
        <v>14</v>
      </c>
      <c r="R28" s="99" t="s">
        <v>0</v>
      </c>
      <c r="S28" s="99" t="s">
        <v>1</v>
      </c>
      <c r="T28" s="101" t="s">
        <v>10</v>
      </c>
      <c r="U28" s="104" t="s">
        <v>37</v>
      </c>
      <c r="V28" s="105"/>
    </row>
    <row r="29" spans="2:23" s="3" customFormat="1" ht="18.75" x14ac:dyDescent="0.2">
      <c r="B29" s="16" t="s">
        <v>17</v>
      </c>
      <c r="C29" s="6" t="s">
        <v>2</v>
      </c>
      <c r="D29" s="6" t="s">
        <v>3</v>
      </c>
      <c r="E29" s="6" t="s">
        <v>4</v>
      </c>
      <c r="F29" s="17"/>
      <c r="G29" s="17"/>
      <c r="H29" s="17"/>
      <c r="I29" s="17"/>
      <c r="J29" s="61"/>
      <c r="K29" s="62"/>
      <c r="L29" s="18" t="s">
        <v>2</v>
      </c>
      <c r="M29" s="19" t="s">
        <v>3</v>
      </c>
      <c r="N29" s="20" t="s">
        <v>4</v>
      </c>
      <c r="O29" s="113"/>
      <c r="P29" s="113"/>
      <c r="Q29" s="113"/>
      <c r="R29" s="100"/>
      <c r="S29" s="100"/>
      <c r="T29" s="102"/>
      <c r="U29" s="52" t="s">
        <v>35</v>
      </c>
      <c r="V29" s="52" t="s">
        <v>36</v>
      </c>
    </row>
    <row r="30" spans="2:23" s="5" customFormat="1" ht="14.25" customHeight="1" x14ac:dyDescent="0.2">
      <c r="B30" s="31" t="str">
        <f>B19</f>
        <v>Gennaio 2025</v>
      </c>
      <c r="C30" s="45">
        <f t="shared" ref="C30:E32" si="0">IF(C19=0,"",C19)</f>
        <v>0.17415310000000001</v>
      </c>
      <c r="D30" s="45">
        <f t="shared" si="0"/>
        <v>0.16677650000000002</v>
      </c>
      <c r="E30" s="45">
        <f t="shared" si="0"/>
        <v>0.1413951</v>
      </c>
      <c r="F30" s="55">
        <v>2.2728199999999997E-2</v>
      </c>
      <c r="G30" s="88">
        <v>4.4999999999999999E-4</v>
      </c>
      <c r="H30" s="91">
        <v>-8.5299999999999994E-3</v>
      </c>
      <c r="I30" s="81">
        <v>7.7357000000000001E-4</v>
      </c>
      <c r="J30" s="56"/>
      <c r="K30" s="57"/>
      <c r="L30" s="50">
        <f>IF(C30&lt;&gt;"",C30+$F$30+$G$30+$H$30+$I$30,L19)</f>
        <v>0.18957487000000001</v>
      </c>
      <c r="M30" s="50">
        <f>IF(D30&lt;&gt;"",D30+$F$30+$G$30+$H$30+$I$30,M19)</f>
        <v>0.18219827000000002</v>
      </c>
      <c r="N30" s="50">
        <f>IF(E30&lt;&gt;"",E30+$F$30+$G$30+$H$30+$I$30,N19)</f>
        <v>0.15681687</v>
      </c>
      <c r="O30" s="83">
        <f>O19</f>
        <v>5.9889999999999999E-2</v>
      </c>
      <c r="P30" s="83">
        <f>P19</f>
        <v>1.1890000000000001E-2</v>
      </c>
      <c r="Q30" s="83">
        <f>Q19</f>
        <v>1.6499999999999998E-3</v>
      </c>
      <c r="R30" s="83">
        <f>R19</f>
        <v>1.56E-3</v>
      </c>
      <c r="S30" s="83">
        <f>S19</f>
        <v>5.1999999999999995E-4</v>
      </c>
      <c r="T30" s="78">
        <f>O30+P30+Q30+R30+S30</f>
        <v>7.5510000000000008E-2</v>
      </c>
      <c r="U30" s="78">
        <f>U19</f>
        <v>6.7392999999999995E-2</v>
      </c>
      <c r="V30" s="78">
        <f>V19</f>
        <v>9.9880000000000004E-3</v>
      </c>
      <c r="W30" s="3"/>
    </row>
    <row r="31" spans="2:23" s="3" customFormat="1" ht="14.25" customHeight="1" x14ac:dyDescent="0.2">
      <c r="B31" s="31" t="str">
        <f>B20</f>
        <v>Febbraio 2025</v>
      </c>
      <c r="C31" s="45">
        <f t="shared" si="0"/>
        <v>0.17340510000000001</v>
      </c>
      <c r="D31" s="45">
        <f t="shared" si="0"/>
        <v>0.17484830000000004</v>
      </c>
      <c r="E31" s="45">
        <f t="shared" si="0"/>
        <v>0.15389770000000003</v>
      </c>
      <c r="F31" s="55">
        <v>2.1217900000000001E-2</v>
      </c>
      <c r="G31" s="89"/>
      <c r="H31" s="91"/>
      <c r="I31" s="81">
        <f>'[1]corrispettivi 2025'!$K$68/100</f>
        <v>28.9511</v>
      </c>
      <c r="J31" s="56"/>
      <c r="K31" s="57"/>
      <c r="L31" s="50">
        <f>IF(C31&lt;&gt;"",C31+$F$31+$G$30+$H$30+$I$30,L20)</f>
        <v>0.18731657000000002</v>
      </c>
      <c r="M31" s="50">
        <f>IF(D31&lt;&gt;"",D31+$F$31+$G$30+$H$30+$I$30,M20)</f>
        <v>0.18875977000000005</v>
      </c>
      <c r="N31" s="50">
        <f>IF(E31&lt;&gt;"",E31+$F$31+$G$30+$H$30+$I$30,N20)</f>
        <v>0.16780917000000004</v>
      </c>
      <c r="O31" s="84"/>
      <c r="P31" s="84"/>
      <c r="Q31" s="84"/>
      <c r="R31" s="84"/>
      <c r="S31" s="84"/>
      <c r="T31" s="79"/>
      <c r="U31" s="79"/>
      <c r="V31" s="79"/>
    </row>
    <row r="32" spans="2:23" s="3" customFormat="1" ht="14.25" customHeight="1" x14ac:dyDescent="0.2">
      <c r="B32" s="31" t="str">
        <f>B21</f>
        <v>Marzo 2025</v>
      </c>
      <c r="C32" s="45">
        <f t="shared" si="0"/>
        <v>0.13384580000000001</v>
      </c>
      <c r="D32" s="45">
        <f t="shared" si="0"/>
        <v>0.14834820000000001</v>
      </c>
      <c r="E32" s="45">
        <f t="shared" si="0"/>
        <v>0.12281830000000002</v>
      </c>
      <c r="F32" s="55">
        <v>1.4283499999999999E-2</v>
      </c>
      <c r="G32" s="90"/>
      <c r="H32" s="92"/>
      <c r="I32" s="82">
        <f>'[1]corrispettivi 2025'!$K$68/100</f>
        <v>28.9511</v>
      </c>
      <c r="J32" s="56"/>
      <c r="K32" s="57"/>
      <c r="L32" s="50">
        <f>IF(C32&lt;&gt;"",C32+$F$32+$G$30+$H$30+$I$30,L21)</f>
        <v>0.14082287000000002</v>
      </c>
      <c r="M32" s="50">
        <f>IF(D32&lt;&gt;"",D32+$F$32+$G$30+$H$30+$I$30,M21)</f>
        <v>0.15532527000000002</v>
      </c>
      <c r="N32" s="50">
        <f>IF(E32&lt;&gt;"",E32+$F$32+$G$30+$H$30+$I$30,N21)</f>
        <v>0.12979537000000002</v>
      </c>
      <c r="O32" s="85"/>
      <c r="P32" s="85"/>
      <c r="Q32" s="85"/>
      <c r="R32" s="85"/>
      <c r="S32" s="85"/>
      <c r="T32" s="80"/>
      <c r="U32" s="80"/>
      <c r="V32" s="80"/>
    </row>
    <row r="33" spans="1:245" s="3" customFormat="1" ht="14.25" customHeight="1" x14ac:dyDescent="0.2">
      <c r="B33" s="21" t="s">
        <v>18</v>
      </c>
      <c r="C33" s="46" t="str">
        <f t="shared" ref="C33:I33" si="1">C22</f>
        <v xml:space="preserve">- </v>
      </c>
      <c r="D33" s="46" t="str">
        <f t="shared" si="1"/>
        <v xml:space="preserve">- </v>
      </c>
      <c r="E33" s="46" t="str">
        <f t="shared" si="1"/>
        <v xml:space="preserve">- </v>
      </c>
      <c r="F33" s="46" t="str">
        <f t="shared" si="1"/>
        <v xml:space="preserve">- </v>
      </c>
      <c r="G33" s="46" t="str">
        <f t="shared" si="1"/>
        <v xml:space="preserve">- </v>
      </c>
      <c r="H33" s="46" t="str">
        <f t="shared" si="1"/>
        <v xml:space="preserve">- </v>
      </c>
      <c r="I33" s="46" t="str">
        <f t="shared" si="1"/>
        <v xml:space="preserve">- </v>
      </c>
      <c r="J33" s="63"/>
      <c r="K33" s="64"/>
      <c r="L33" s="69" t="str">
        <f>I33</f>
        <v xml:space="preserve">- </v>
      </c>
      <c r="M33" s="70"/>
      <c r="N33" s="71"/>
      <c r="O33" s="47"/>
      <c r="P33" s="48"/>
      <c r="Q33" s="47"/>
      <c r="R33" s="46"/>
      <c r="S33" s="49"/>
      <c r="T33" s="46"/>
      <c r="U33" s="58"/>
      <c r="V33" s="58"/>
    </row>
    <row r="34" spans="1:245" s="3" customFormat="1" ht="14.25" customHeight="1" x14ac:dyDescent="0.2">
      <c r="B34" s="21" t="s">
        <v>19</v>
      </c>
      <c r="C34" s="46" t="str">
        <f t="shared" ref="C34:I34" si="2">$S$23</f>
        <v xml:space="preserve">- </v>
      </c>
      <c r="D34" s="46" t="str">
        <f t="shared" si="2"/>
        <v xml:space="preserve">- </v>
      </c>
      <c r="E34" s="46" t="str">
        <f t="shared" si="2"/>
        <v xml:space="preserve">- </v>
      </c>
      <c r="F34" s="46" t="str">
        <f t="shared" si="2"/>
        <v xml:space="preserve">- </v>
      </c>
      <c r="G34" s="46" t="str">
        <f t="shared" si="2"/>
        <v xml:space="preserve">- </v>
      </c>
      <c r="H34" s="46" t="str">
        <f t="shared" si="2"/>
        <v xml:space="preserve">- </v>
      </c>
      <c r="I34" s="46" t="str">
        <f t="shared" si="2"/>
        <v xml:space="preserve">- </v>
      </c>
      <c r="J34" s="86"/>
      <c r="K34" s="87"/>
      <c r="L34" s="72" t="str">
        <f>$S$23</f>
        <v xml:space="preserve">- </v>
      </c>
      <c r="M34" s="73"/>
      <c r="N34" s="74"/>
      <c r="O34" s="46" t="str">
        <f>$S$23</f>
        <v xml:space="preserve">- </v>
      </c>
      <c r="P34" s="46"/>
      <c r="Q34" s="46"/>
      <c r="R34" s="46"/>
      <c r="S34" s="46"/>
      <c r="T34" s="46"/>
      <c r="U34" s="46"/>
      <c r="V34" s="48"/>
    </row>
    <row r="35" spans="1:245" ht="25.5" customHeight="1" x14ac:dyDescent="0.2">
      <c r="B35" s="22" t="s">
        <v>15</v>
      </c>
      <c r="C35" s="9"/>
      <c r="D35" s="9"/>
      <c r="E35" s="9"/>
      <c r="F35" s="9"/>
      <c r="G35" s="9"/>
      <c r="H35" s="9"/>
      <c r="I35" s="9"/>
      <c r="J35" s="9"/>
      <c r="K35" s="9"/>
      <c r="L35" s="75" t="s">
        <v>16</v>
      </c>
      <c r="M35" s="76"/>
      <c r="N35" s="76"/>
      <c r="O35" s="76"/>
      <c r="P35" s="76"/>
      <c r="Q35" s="76"/>
      <c r="R35" s="76"/>
      <c r="S35" s="76"/>
      <c r="T35" s="76"/>
      <c r="U35" s="76"/>
      <c r="V35" s="77"/>
    </row>
    <row r="37" spans="1:245" ht="15.75" customHeight="1" x14ac:dyDescent="0.2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41"/>
      <c r="M37" s="41"/>
      <c r="N37" s="41"/>
      <c r="O37" s="30"/>
      <c r="P37" s="30"/>
      <c r="Q37" s="30"/>
      <c r="R37" s="30"/>
      <c r="S37" s="30"/>
      <c r="T37" s="30"/>
      <c r="U37" s="30"/>
      <c r="V37" s="30"/>
    </row>
    <row r="38" spans="1:245" customFormat="1" x14ac:dyDescent="0.2">
      <c r="A38" s="26"/>
      <c r="B38" s="27" t="s">
        <v>23</v>
      </c>
      <c r="C38" s="26"/>
      <c r="D38" s="26"/>
      <c r="E38" s="26"/>
      <c r="F38" s="26"/>
      <c r="G38" s="26"/>
      <c r="H38" s="26"/>
      <c r="I38" s="26"/>
      <c r="J38" s="26"/>
      <c r="K38" s="26"/>
      <c r="L38" s="42"/>
      <c r="M38" s="42"/>
      <c r="N38" s="42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</row>
    <row r="39" spans="1:245" customFormat="1" ht="14.25" customHeight="1" x14ac:dyDescent="0.2">
      <c r="A39" s="26"/>
      <c r="B39" s="27" t="s">
        <v>25</v>
      </c>
      <c r="C39" s="26"/>
      <c r="D39" s="26"/>
      <c r="E39" s="26"/>
      <c r="F39" s="26"/>
      <c r="G39" s="26"/>
      <c r="H39" s="26"/>
      <c r="I39" s="26"/>
      <c r="J39" s="26"/>
      <c r="K39" s="26"/>
      <c r="L39" s="42"/>
      <c r="M39" s="42"/>
      <c r="N39" s="42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</row>
    <row r="40" spans="1:245" customFormat="1" ht="14.25" customHeight="1" x14ac:dyDescent="0.2">
      <c r="A40" s="23"/>
      <c r="B40" s="24" t="s">
        <v>24</v>
      </c>
      <c r="C40" s="24"/>
      <c r="D40" s="24"/>
      <c r="E40" s="24"/>
      <c r="F40" s="24"/>
      <c r="G40" s="24"/>
      <c r="H40" s="24"/>
      <c r="I40" s="24"/>
      <c r="J40" s="24"/>
      <c r="K40" s="24"/>
      <c r="L40" s="40"/>
      <c r="M40" s="40"/>
      <c r="N40" s="40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</row>
    <row r="41" spans="1:245" x14ac:dyDescent="0.2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</row>
  </sheetData>
  <mergeCells count="60">
    <mergeCell ref="B8:V8"/>
    <mergeCell ref="B16:V16"/>
    <mergeCell ref="S19:S21"/>
    <mergeCell ref="T19:T21"/>
    <mergeCell ref="U19:U21"/>
    <mergeCell ref="V19:V21"/>
    <mergeCell ref="G19:G21"/>
    <mergeCell ref="H19:H21"/>
    <mergeCell ref="K19:K21"/>
    <mergeCell ref="O19:O21"/>
    <mergeCell ref="P19:P21"/>
    <mergeCell ref="Q19:Q21"/>
    <mergeCell ref="R19:R21"/>
    <mergeCell ref="I19:I21"/>
    <mergeCell ref="J19:J21"/>
    <mergeCell ref="B7:V7"/>
    <mergeCell ref="C17:E17"/>
    <mergeCell ref="L17:N17"/>
    <mergeCell ref="O17:O18"/>
    <mergeCell ref="P17:P18"/>
    <mergeCell ref="Q17:Q18"/>
    <mergeCell ref="R17:R18"/>
    <mergeCell ref="S17:S18"/>
    <mergeCell ref="T17:T18"/>
    <mergeCell ref="U17:V17"/>
    <mergeCell ref="B9:V9"/>
    <mergeCell ref="B10:V10"/>
    <mergeCell ref="B11:V11"/>
    <mergeCell ref="B12:V12"/>
    <mergeCell ref="B13:V13"/>
    <mergeCell ref="B14:V14"/>
    <mergeCell ref="L22:N22"/>
    <mergeCell ref="L23:N23"/>
    <mergeCell ref="L24:V24"/>
    <mergeCell ref="R28:R29"/>
    <mergeCell ref="S28:S29"/>
    <mergeCell ref="T28:T29"/>
    <mergeCell ref="B27:V27"/>
    <mergeCell ref="U28:V28"/>
    <mergeCell ref="C28:E28"/>
    <mergeCell ref="L28:N28"/>
    <mergeCell ref="O28:O29"/>
    <mergeCell ref="P28:P29"/>
    <mergeCell ref="Q28:Q29"/>
    <mergeCell ref="B41:V41"/>
    <mergeCell ref="L33:N33"/>
    <mergeCell ref="L34:N34"/>
    <mergeCell ref="L35:V35"/>
    <mergeCell ref="U30:U32"/>
    <mergeCell ref="I30:I32"/>
    <mergeCell ref="Q30:Q32"/>
    <mergeCell ref="R30:R32"/>
    <mergeCell ref="S30:S32"/>
    <mergeCell ref="T30:T32"/>
    <mergeCell ref="V30:V32"/>
    <mergeCell ref="J34:K34"/>
    <mergeCell ref="G30:G32"/>
    <mergeCell ref="H30:H32"/>
    <mergeCell ref="O30:O32"/>
    <mergeCell ref="P30:P32"/>
  </mergeCells>
  <conditionalFormatting sqref="L19:N21 L30:N32">
    <cfRule type="containsText" dxfId="0" priority="1" operator="containsText" text="disp.">
      <formula>NOT(ISERROR(SEARCH("disp.",L19)))</formula>
    </cfRule>
  </conditionalFormatting>
  <pageMargins left="0.70866141732283472" right="0.11811023622047245" top="0.35433070866141736" bottom="0.15748031496062992" header="0.31496062992125984" footer="0.31496062992125984"/>
  <pageSetup paperSize="9" scale="61" orientation="portrait" r:id="rId1"/>
  <ignoredErrors>
    <ignoredError sqref="T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dal 1 gennaio 2025</vt:lpstr>
      <vt:lpstr>'dal 1 gennaio 2025'!Area_stampa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2025-04-17T07:38:36Z</dcterms:modified>
</cp:coreProperties>
</file>