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/>
  <xr:revisionPtr revIDLastSave="0" documentId="13_ncr:1_{9FF13AEB-3072-4D72-B6B3-A38883A398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l 1 ottobre 2023" sheetId="31" r:id="rId1"/>
  </sheets>
  <definedNames>
    <definedName name="_xlnm.Print_Area" localSheetId="0">'dal 1 ottobre 2023'!$B$1:$T$69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31" l="1"/>
  <c r="L60" i="31"/>
  <c r="K60" i="31"/>
  <c r="J60" i="31"/>
  <c r="L50" i="31"/>
  <c r="K50" i="31"/>
  <c r="J50" i="31"/>
  <c r="L40" i="31"/>
  <c r="K40" i="31"/>
  <c r="J40" i="31"/>
  <c r="L30" i="31"/>
  <c r="K30" i="31"/>
  <c r="J30" i="31"/>
  <c r="L22" i="31"/>
  <c r="L32" i="31" s="1"/>
  <c r="L42" i="31" s="1"/>
  <c r="K22" i="31"/>
  <c r="K32" i="31" s="1"/>
  <c r="K42" i="31" s="1"/>
  <c r="J22" i="31"/>
  <c r="J32" i="31" s="1"/>
  <c r="J42" i="31" s="1"/>
  <c r="L21" i="31"/>
  <c r="L31" i="31" s="1"/>
  <c r="L41" i="31" s="1"/>
  <c r="K21" i="31"/>
  <c r="K31" i="31" s="1"/>
  <c r="K41" i="31" s="1"/>
  <c r="J21" i="31"/>
  <c r="L20" i="31"/>
  <c r="K20" i="31"/>
  <c r="J20" i="31"/>
  <c r="H20" i="31"/>
  <c r="H30" i="31" s="1"/>
  <c r="H40" i="31" s="1"/>
  <c r="H50" i="31" s="1"/>
  <c r="H60" i="31" s="1"/>
  <c r="I34" i="31"/>
  <c r="I44" i="31" s="1"/>
  <c r="I54" i="31" s="1"/>
  <c r="I64" i="31" s="1"/>
  <c r="H34" i="31"/>
  <c r="H44" i="31" s="1"/>
  <c r="H54" i="31" s="1"/>
  <c r="H64" i="31" s="1"/>
  <c r="I33" i="31"/>
  <c r="I43" i="31" s="1"/>
  <c r="I53" i="31" s="1"/>
  <c r="I63" i="31" s="1"/>
  <c r="H33" i="31"/>
  <c r="H43" i="31" s="1"/>
  <c r="H53" i="31" s="1"/>
  <c r="H63" i="31" s="1"/>
  <c r="J41" i="31" l="1"/>
  <c r="T63" i="31"/>
  <c r="S63" i="31"/>
  <c r="T54" i="31"/>
  <c r="T64" i="31" s="1"/>
  <c r="S54" i="31"/>
  <c r="S64" i="31" s="1"/>
  <c r="S30" i="31"/>
  <c r="S40" i="31" s="1"/>
  <c r="S50" i="31" s="1"/>
  <c r="S60" i="31" s="1"/>
  <c r="S24" i="31"/>
  <c r="T33" i="31"/>
  <c r="T43" i="31" s="1"/>
  <c r="S23" i="31"/>
  <c r="S33" i="31" s="1"/>
  <c r="S43" i="31" s="1"/>
  <c r="T30" i="31"/>
  <c r="T40" i="31" s="1"/>
  <c r="T50" i="31" s="1"/>
  <c r="T60" i="31" s="1"/>
  <c r="S20" i="31"/>
  <c r="R24" i="31" l="1"/>
  <c r="R23" i="31"/>
  <c r="R20" i="31"/>
  <c r="E32" i="31"/>
  <c r="E42" i="31" s="1"/>
  <c r="E52" i="31" s="1"/>
  <c r="E62" i="31" s="1"/>
  <c r="D32" i="31"/>
  <c r="D42" i="31" s="1"/>
  <c r="D52" i="31" s="1"/>
  <c r="D62" i="31" s="1"/>
  <c r="C32" i="31"/>
  <c r="C42" i="31" s="1"/>
  <c r="C52" i="31" s="1"/>
  <c r="C62" i="31" s="1"/>
  <c r="E31" i="31"/>
  <c r="E41" i="31" s="1"/>
  <c r="E51" i="31" s="1"/>
  <c r="E61" i="31" s="1"/>
  <c r="D31" i="31"/>
  <c r="D41" i="31" s="1"/>
  <c r="D51" i="31" s="1"/>
  <c r="D61" i="31" s="1"/>
  <c r="C41" i="31"/>
  <c r="C51" i="31" s="1"/>
  <c r="C61" i="31" s="1"/>
  <c r="E30" i="31"/>
  <c r="D30" i="31"/>
  <c r="C30" i="31"/>
  <c r="G34" i="31"/>
  <c r="G44" i="31" s="1"/>
  <c r="G54" i="31" s="1"/>
  <c r="G64" i="31" s="1"/>
  <c r="F34" i="31"/>
  <c r="F44" i="31" s="1"/>
  <c r="F54" i="31" s="1"/>
  <c r="F64" i="31" s="1"/>
  <c r="E34" i="31"/>
  <c r="E44" i="31" s="1"/>
  <c r="E54" i="31" s="1"/>
  <c r="E64" i="31" s="1"/>
  <c r="D34" i="31"/>
  <c r="D44" i="31" s="1"/>
  <c r="D54" i="31" s="1"/>
  <c r="D64" i="31" s="1"/>
  <c r="C34" i="31"/>
  <c r="C44" i="31" s="1"/>
  <c r="C54" i="31" s="1"/>
  <c r="C64" i="31" s="1"/>
  <c r="J33" i="31"/>
  <c r="G33" i="31"/>
  <c r="G43" i="31" s="1"/>
  <c r="G53" i="31" s="1"/>
  <c r="G63" i="31" s="1"/>
  <c r="F33" i="31"/>
  <c r="F43" i="31" s="1"/>
  <c r="F53" i="31" s="1"/>
  <c r="F63" i="31" s="1"/>
  <c r="E33" i="31"/>
  <c r="E43" i="31" s="1"/>
  <c r="E53" i="31" s="1"/>
  <c r="E63" i="31" s="1"/>
  <c r="D33" i="31"/>
  <c r="D43" i="31" s="1"/>
  <c r="D53" i="31" s="1"/>
  <c r="D63" i="31" s="1"/>
  <c r="C33" i="31"/>
  <c r="C43" i="31" s="1"/>
  <c r="C53" i="31" s="1"/>
  <c r="C63" i="31" s="1"/>
  <c r="G32" i="31"/>
  <c r="G42" i="31" s="1"/>
  <c r="G52" i="31" s="1"/>
  <c r="G62" i="31" s="1"/>
  <c r="F32" i="31"/>
  <c r="F42" i="31" s="1"/>
  <c r="F52" i="31" s="1"/>
  <c r="F62" i="31" s="1"/>
  <c r="G31" i="31"/>
  <c r="G41" i="31" s="1"/>
  <c r="G51" i="31" s="1"/>
  <c r="G61" i="31" s="1"/>
  <c r="F31" i="31"/>
  <c r="F41" i="31" s="1"/>
  <c r="F51" i="31" s="1"/>
  <c r="F61" i="31" s="1"/>
  <c r="G30" i="31"/>
  <c r="G40" i="31" s="1"/>
  <c r="G50" i="31" s="1"/>
  <c r="F30" i="31"/>
  <c r="F40" i="31" s="1"/>
  <c r="B32" i="31"/>
  <c r="B42" i="31" s="1"/>
  <c r="B52" i="31" s="1"/>
  <c r="B62" i="31" s="1"/>
  <c r="B31" i="31"/>
  <c r="B41" i="31" s="1"/>
  <c r="B51" i="31" s="1"/>
  <c r="B61" i="31" s="1"/>
  <c r="B30" i="31"/>
  <c r="B40" i="31" s="1"/>
  <c r="B50" i="31" s="1"/>
  <c r="B60" i="31" s="1"/>
  <c r="J23" i="31"/>
  <c r="E40" i="31" l="1"/>
  <c r="D40" i="31"/>
  <c r="G60" i="31"/>
  <c r="F50" i="31"/>
  <c r="F60" i="31" s="1"/>
  <c r="C40" i="31"/>
  <c r="E50" i="31" l="1"/>
  <c r="D50" i="31"/>
  <c r="C50" i="31"/>
  <c r="J43" i="31"/>
  <c r="B28" i="31"/>
  <c r="B38" i="31" s="1"/>
  <c r="B48" i="31" s="1"/>
  <c r="B58" i="31" s="1"/>
  <c r="E60" i="31" l="1"/>
  <c r="D60" i="31"/>
  <c r="C60" i="31"/>
  <c r="J53" i="31"/>
  <c r="L52" i="31"/>
  <c r="L62" i="31" s="1"/>
  <c r="K52" i="31"/>
  <c r="K62" i="31" s="1"/>
  <c r="J52" i="31"/>
  <c r="J62" i="31" s="1"/>
  <c r="L51" i="31"/>
  <c r="L61" i="31" s="1"/>
  <c r="K51" i="31"/>
  <c r="K61" i="31" s="1"/>
  <c r="J51" i="31"/>
  <c r="J61" i="31" s="1"/>
  <c r="J63" i="31" l="1"/>
  <c r="R34" i="31"/>
  <c r="R33" i="31"/>
  <c r="R30" i="31"/>
  <c r="R44" i="31"/>
  <c r="R43" i="31"/>
  <c r="R40" i="31"/>
  <c r="R54" i="31"/>
  <c r="R53" i="31"/>
  <c r="R50" i="31"/>
  <c r="R64" i="31"/>
  <c r="R63" i="31"/>
  <c r="R60" i="31"/>
</calcChain>
</file>

<file path=xl/sharedStrings.xml><?xml version="1.0" encoding="utf-8"?>
<sst xmlns="http://schemas.openxmlformats.org/spreadsheetml/2006/main" count="208" uniqueCount="49">
  <si>
    <t>UC3</t>
  </si>
  <si>
    <t>UC6</t>
  </si>
  <si>
    <t>fascia F1</t>
  </si>
  <si>
    <t>fascia F2</t>
  </si>
  <si>
    <t>fascia F3</t>
  </si>
  <si>
    <t xml:space="preserve"> Valori al netto delle imposte</t>
  </si>
  <si>
    <r>
      <t xml:space="preserve">  Fascia F1</t>
    </r>
    <r>
      <rPr>
        <sz val="9"/>
        <rFont val="Calibri"/>
        <family val="2"/>
      </rPr>
      <t>: dalle 8 alle 19 nei giorni dal lunedì al venerdì, escluse le festività nazionali</t>
    </r>
  </si>
  <si>
    <r>
      <t xml:space="preserve">  Fascia F2</t>
    </r>
    <r>
      <rPr>
        <sz val="9"/>
        <rFont val="Calibri"/>
        <family val="2"/>
      </rPr>
      <t>: dalle 7 alle 8 e dalle 19 alle 23 nei giorni dal lunedì al venerdì e dalle 7 alle 23 del sabato, escluse le festività nazionali</t>
    </r>
  </si>
  <si>
    <r>
      <t xml:space="preserve">  Fascia F3</t>
    </r>
    <r>
      <rPr>
        <sz val="9"/>
        <rFont val="Calibri"/>
        <family val="2"/>
      </rPr>
      <t>: dalle 23 alle 7 nei giorni dal lunedì al sabato e tutte le ore dei giorni di domenica e festività nazionali</t>
    </r>
  </si>
  <si>
    <t>UTENZE NON DOMESTICHE</t>
  </si>
  <si>
    <t>Materia energia</t>
  </si>
  <si>
    <t>Trasporto e gestione del contatore</t>
  </si>
  <si>
    <t xml:space="preserve">- </t>
  </si>
  <si>
    <t>DIS</t>
  </si>
  <si>
    <t>TRAS</t>
  </si>
  <si>
    <t>MIS</t>
  </si>
  <si>
    <t>Sconto bolletta elettronica</t>
  </si>
  <si>
    <t>Ai clienti che ricevono la bolletta in formato elettronico e la pagano con addebito automatico è applicato uno sconto di 6,60 euro/anno.</t>
  </si>
  <si>
    <t>Quota energia (euro/kWh)</t>
  </si>
  <si>
    <t>Quota fissa (euro/anno)</t>
  </si>
  <si>
    <t>Quota potenza (euro/kW/anno)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</si>
  <si>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</si>
  <si>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t xml:space="preserve"> energia elettrica</t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</si>
  <si>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</si>
  <si>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t>(1) Utenze diverse dalle utenze domestiche, con meno di 10 dipendenti e un fatturato annuo o un totale di bilancio non superiore a 2 milioni di euro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</si>
  <si>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</si>
  <si>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t>così come stabilito dalla delibera 208/2022/R/eel dell'Autorità di Regolazione per Energia Reti e Ambiente (ARERA)</t>
  </si>
  <si>
    <r>
      <t>A</t>
    </r>
    <r>
      <rPr>
        <vertAlign val="subscript"/>
        <sz val="12"/>
        <rFont val="Calibri"/>
        <family val="2"/>
      </rPr>
      <t>SOS</t>
    </r>
    <r>
      <rPr>
        <sz val="12"/>
        <rFont val="Calibri"/>
        <family val="2"/>
      </rPr>
      <t>*</t>
    </r>
  </si>
  <si>
    <r>
      <t>A</t>
    </r>
    <r>
      <rPr>
        <vertAlign val="subscript"/>
        <sz val="12"/>
        <rFont val="Calibri"/>
        <family val="2"/>
      </rPr>
      <t>RIM</t>
    </r>
  </si>
  <si>
    <t>Oneri di sistema</t>
  </si>
  <si>
    <t>Condizioni economiche per i clienti del Servizio a Tutele Graduali "Microimprese"</t>
  </si>
  <si>
    <t xml:space="preserve">Microimprese(1) connesse in bassa tensione titolari di soli punti di prelievo con potenza contrattualmente impegnata inferiore a 15 kW e clienti non domestici diversi dalle microimprese titolari di soli punti di prelievo con potenza contrattualmente impegnata inferiore a 15 kW </t>
  </si>
  <si>
    <t>BTA1P  - per potenze impegnate inferiori o uguali a 1,5 kW</t>
  </si>
  <si>
    <t>BTA2P  - per potenze impegnate superiori a 1,5 kW e inferiori o uguali a 3 kW</t>
  </si>
  <si>
    <t>BTA3P  - per potenze impegnate superiori a 3 kW e inferiori o uguali a 6 kW</t>
  </si>
  <si>
    <t>BTA4P  - per potenze impegnate superiori a 6 kW e inferiori o uguali a 10 kW</t>
  </si>
  <si>
    <t>BTA5P  - per potenze impegnate superiori a 10 kW e inferiori o uguali a 15 kW</t>
  </si>
  <si>
    <r>
      <rPr>
        <b/>
        <sz val="9"/>
        <rFont val="Calibri"/>
        <family val="2"/>
      </rPr>
      <t xml:space="preserve"> - Materia energia:</t>
    </r>
    <r>
      <rPr>
        <sz val="9"/>
        <rFont val="Calibri"/>
        <family val="2"/>
      </rPr>
      <t xml:space="preserve"> energia (C</t>
    </r>
    <r>
      <rPr>
        <vertAlign val="subscript"/>
        <sz val="9"/>
        <rFont val="Calibri"/>
        <family val="2"/>
      </rPr>
      <t>ELM</t>
    </r>
    <r>
      <rPr>
        <sz val="9"/>
        <rFont val="Calibri"/>
        <family val="2"/>
      </rPr>
      <t>), dispacciamento (C</t>
    </r>
    <r>
      <rPr>
        <vertAlign val="subscript"/>
        <sz val="9"/>
        <rFont val="Calibri"/>
        <family val="2"/>
      </rPr>
      <t>DISPM</t>
    </r>
    <r>
      <rPr>
        <sz val="9"/>
        <rFont val="Calibri"/>
        <family val="2"/>
      </rPr>
      <t>), sbilanciamento (C</t>
    </r>
    <r>
      <rPr>
        <vertAlign val="subscript"/>
        <sz val="9"/>
        <rFont val="Calibri"/>
        <family val="2"/>
      </rPr>
      <t>SEM</t>
    </r>
    <r>
      <rPr>
        <sz val="9"/>
        <rFont val="Calibri"/>
        <family val="2"/>
      </rPr>
      <t>), componenti di perequazione (P</t>
    </r>
    <r>
      <rPr>
        <vertAlign val="subscript"/>
        <sz val="9"/>
        <rFont val="Calibri"/>
        <family val="2"/>
      </rPr>
      <t>PSTGM</t>
    </r>
    <r>
      <rPr>
        <sz val="9"/>
        <rFont val="Calibri"/>
        <family val="2"/>
      </rPr>
      <t xml:space="preserve">), e parametro δ 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</si>
  <si>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ELM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</si>
  <si>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DISPM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</si>
  <si>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SEM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</si>
  <si>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PSTGM</t>
    </r>
  </si>
  <si>
    <t>δ</t>
  </si>
  <si>
    <t>Per visualizzare in dettaglio le componenti di prezzo, cliccare su "+" sopra le colonne J, R</t>
  </si>
  <si>
    <t>dal 1 Ottobre 2023</t>
  </si>
  <si>
    <t>Ottobre 2023</t>
  </si>
  <si>
    <t>1 Ottobre - 31 dicembre 2023</t>
  </si>
  <si>
    <t>Novembre 2023</t>
  </si>
  <si>
    <t>Dicembre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</si>
</sst>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0.000000"/>
    <numFmt numFmtId="165" formatCode="#,##0.000000_ ;\-#,##0.000000\ "/>
    <numFmt numFmtId="166" formatCode="#,##0.0000_ ;\-#,##0.0000\ "/>
    <numFmt numFmtId="167" formatCode="#,##0.000000_ ;[Red]\-#,##0.000000\ "/>
    <numFmt numFmtId="168" formatCode="#,##0.0000000_ ;[Red]\-#,##0.0000000\ "/>
    <numFmt numFmtId="169" formatCode="#,##0.0000000"/>
  </numFmts>
  <fonts count="3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i/>
      <sz val="9"/>
      <name val="Calibri"/>
      <family val="2"/>
    </font>
    <font>
      <b/>
      <i/>
      <sz val="10"/>
      <name val="Calibri"/>
      <family val="2"/>
    </font>
    <font>
      <b/>
      <sz val="11"/>
      <color indexed="9"/>
      <name val="Calibri"/>
      <family val="2"/>
    </font>
    <font>
      <b/>
      <sz val="14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0"/>
      <color indexed="22"/>
      <name val="Calibri"/>
      <family val="2"/>
    </font>
    <font>
      <sz val="10"/>
      <name val="Arial"/>
      <family val="2"/>
    </font>
    <font>
      <i/>
      <sz val="10"/>
      <name val="Calibri"/>
      <family val="2"/>
    </font>
    <font>
      <i/>
      <sz val="8"/>
      <name val="Calibri"/>
      <family val="2"/>
    </font>
    <font>
      <vertAlign val="subscript"/>
      <sz val="9"/>
      <name val="Calibri"/>
      <family val="2"/>
    </font>
    <font>
      <i/>
      <vertAlign val="subscript"/>
      <sz val="10"/>
      <name val="Calibri"/>
      <family val="2"/>
    </font>
    <font>
      <i/>
      <sz val="9"/>
      <color theme="0" tint="-0.499984740745262"/>
      <name val="Calibri"/>
      <family val="2"/>
      <scheme val="minor"/>
    </font>
    <font>
      <b/>
      <sz val="11"/>
      <color theme="3"/>
      <name val="Calibri"/>
      <family val="2"/>
    </font>
    <font>
      <i/>
      <sz val="9"/>
      <color theme="0" tint="-0.499984740745262"/>
      <name val="Calibri"/>
      <family val="2"/>
    </font>
    <font>
      <b/>
      <sz val="12"/>
      <color theme="0"/>
      <name val="Calibri"/>
      <family val="2"/>
    </font>
    <font>
      <b/>
      <sz val="12"/>
      <color theme="4" tint="-0.249977111117893"/>
      <name val="Calibri"/>
      <family val="2"/>
    </font>
    <font>
      <b/>
      <i/>
      <sz val="10"/>
      <color theme="4" tint="-0.249977111117893"/>
      <name val="Calibri"/>
      <family val="2"/>
    </font>
    <font>
      <i/>
      <sz val="10"/>
      <color theme="0" tint="-0.499984740745262"/>
      <name val="Calibri"/>
      <family val="2"/>
      <scheme val="minor"/>
    </font>
    <font>
      <b/>
      <sz val="11"/>
      <color rgb="FFC00000"/>
      <name val="Calibri"/>
      <family val="2"/>
    </font>
    <font>
      <b/>
      <sz val="10"/>
      <color rgb="FFC00000"/>
      <name val="Calibri"/>
      <family val="2"/>
    </font>
    <font>
      <b/>
      <sz val="12"/>
      <color rgb="FFC00000"/>
      <name val="Calibri"/>
      <family val="2"/>
    </font>
    <font>
      <i/>
      <sz val="12"/>
      <color theme="0" tint="-0.499984740745262"/>
      <name val="Calibri"/>
      <family val="2"/>
      <scheme val="minor"/>
    </font>
    <font>
      <i/>
      <vertAlign val="subscript"/>
      <sz val="12"/>
      <color theme="0" tint="-0.499984740745262"/>
      <name val="Calibri"/>
      <family val="2"/>
      <scheme val="minor"/>
    </font>
    <font>
      <b/>
      <sz val="11"/>
      <name val="Calibri"/>
      <family val="2"/>
    </font>
    <font>
      <sz val="10"/>
      <name val="Calibri"/>
      <family val="2"/>
      <scheme val="minor"/>
    </font>
    <font>
      <vertAlign val="subscript"/>
      <sz val="12"/>
      <name val="Calibri"/>
      <family val="2"/>
    </font>
    <font>
      <sz val="14"/>
      <color theme="0" tint="-0.499984740745262"/>
      <name val="Times New Roman"/>
      <family val="1"/>
    </font>
    <font>
      <i/>
      <sz val="10"/>
      <color theme="4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3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>
      <alignment vertical="center"/>
    </xf>
    <xf numFmtId="0" fontId="9" fillId="2" borderId="0" xfId="1" applyFont="1" applyFill="1" applyAlignment="1" applyProtection="1">
      <alignment vertical="center"/>
      <protection locked="0"/>
    </xf>
    <xf numFmtId="0" fontId="12" fillId="2" borderId="0" xfId="1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164" fontId="3" fillId="2" borderId="0" xfId="1" applyNumberFormat="1" applyFont="1" applyFill="1" applyAlignment="1" applyProtection="1">
      <alignment vertical="center"/>
      <protection locked="0"/>
    </xf>
    <xf numFmtId="0" fontId="21" fillId="4" borderId="5" xfId="0" applyFont="1" applyFill="1" applyBorder="1" applyAlignment="1">
      <alignment horizontal="center" vertical="center"/>
    </xf>
    <xf numFmtId="0" fontId="4" fillId="2" borderId="0" xfId="1" applyFont="1" applyFill="1" applyAlignment="1" applyProtection="1">
      <alignment horizontal="center" vertical="center"/>
      <protection locked="0"/>
    </xf>
    <xf numFmtId="165" fontId="3" fillId="2" borderId="0" xfId="1" applyNumberFormat="1" applyFont="1" applyFill="1" applyAlignment="1">
      <alignment vertical="center"/>
    </xf>
    <xf numFmtId="167" fontId="3" fillId="2" borderId="0" xfId="1" applyNumberFormat="1" applyFont="1" applyFill="1" applyAlignment="1">
      <alignment vertical="center"/>
    </xf>
    <xf numFmtId="166" fontId="20" fillId="3" borderId="10" xfId="0" quotePrefix="1" applyNumberFormat="1" applyFont="1" applyFill="1" applyBorder="1" applyAlignment="1">
      <alignment horizontal="right" vertical="center"/>
    </xf>
    <xf numFmtId="0" fontId="19" fillId="3" borderId="0" xfId="1" applyFont="1" applyFill="1" applyAlignment="1" applyProtection="1">
      <alignment horizontal="center" vertical="center"/>
      <protection locked="0"/>
    </xf>
    <xf numFmtId="0" fontId="25" fillId="3" borderId="0" xfId="1" applyFont="1" applyFill="1" applyAlignment="1" applyProtection="1">
      <alignment horizontal="center" vertical="center"/>
      <protection locked="0"/>
    </xf>
    <xf numFmtId="0" fontId="26" fillId="2" borderId="0" xfId="1" applyFont="1" applyFill="1" applyAlignment="1" applyProtection="1">
      <alignment horizontal="center" vertical="center"/>
      <protection locked="0"/>
    </xf>
    <xf numFmtId="49" fontId="7" fillId="2" borderId="0" xfId="1" applyNumberFormat="1" applyFont="1" applyFill="1" applyAlignment="1">
      <alignment horizontal="left" vertical="center"/>
    </xf>
    <xf numFmtId="0" fontId="4" fillId="2" borderId="2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3" fillId="2" borderId="0" xfId="2" applyFont="1" applyFill="1" applyAlignment="1" applyProtection="1">
      <alignment vertical="center"/>
      <protection locked="0"/>
    </xf>
    <xf numFmtId="0" fontId="10" fillId="3" borderId="0" xfId="2" applyFont="1" applyFill="1" applyAlignment="1" applyProtection="1">
      <alignment vertical="center"/>
      <protection locked="0"/>
    </xf>
    <xf numFmtId="0" fontId="8" fillId="3" borderId="0" xfId="2" applyFont="1" applyFill="1" applyAlignment="1" applyProtection="1">
      <alignment horizontal="center" vertical="center"/>
      <protection locked="0"/>
    </xf>
    <xf numFmtId="0" fontId="10" fillId="3" borderId="1" xfId="2" applyFont="1" applyFill="1" applyBorder="1" applyAlignment="1" applyProtection="1">
      <alignment vertical="center"/>
      <protection locked="0"/>
    </xf>
    <xf numFmtId="0" fontId="10" fillId="3" borderId="1" xfId="2" applyFont="1" applyFill="1" applyBorder="1" applyProtection="1">
      <protection locked="0"/>
    </xf>
    <xf numFmtId="0" fontId="10" fillId="3" borderId="12" xfId="2" applyFont="1" applyFill="1" applyBorder="1" applyAlignment="1" applyProtection="1">
      <alignment vertical="center"/>
      <protection locked="0"/>
    </xf>
    <xf numFmtId="0" fontId="10" fillId="3" borderId="11" xfId="2" applyFont="1" applyFill="1" applyBorder="1" applyAlignment="1" applyProtection="1">
      <alignment vertical="center"/>
      <protection locked="0"/>
    </xf>
    <xf numFmtId="0" fontId="8" fillId="3" borderId="11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vertical="center"/>
      <protection locked="0"/>
    </xf>
    <xf numFmtId="0" fontId="9" fillId="2" borderId="0" xfId="2" applyFont="1" applyFill="1" applyAlignment="1" applyProtection="1">
      <alignment vertical="center"/>
      <protection locked="0"/>
    </xf>
    <xf numFmtId="0" fontId="11" fillId="2" borderId="0" xfId="2" applyFont="1" applyFill="1" applyAlignment="1" applyProtection="1">
      <alignment vertical="center"/>
      <protection locked="0"/>
    </xf>
    <xf numFmtId="0" fontId="6" fillId="2" borderId="0" xfId="2" applyFont="1" applyFill="1" applyAlignment="1">
      <alignment vertical="center"/>
    </xf>
    <xf numFmtId="0" fontId="7" fillId="2" borderId="0" xfId="1" applyFont="1" applyFill="1" applyAlignment="1">
      <alignment vertical="center"/>
    </xf>
    <xf numFmtId="166" fontId="20" fillId="3" borderId="0" xfId="0" quotePrefix="1" applyNumberFormat="1" applyFont="1" applyFill="1" applyAlignment="1">
      <alignment horizontal="right" vertical="center"/>
    </xf>
    <xf numFmtId="41" fontId="15" fillId="3" borderId="0" xfId="3" quotePrefix="1" applyFont="1" applyFill="1" applyBorder="1" applyAlignment="1">
      <alignment horizontal="left" vertical="center" wrapText="1"/>
    </xf>
    <xf numFmtId="17" fontId="3" fillId="2" borderId="1" xfId="2" quotePrefix="1" applyNumberFormat="1" applyFont="1" applyFill="1" applyBorder="1" applyAlignment="1">
      <alignment horizontal="right" vertical="center"/>
    </xf>
    <xf numFmtId="49" fontId="3" fillId="2" borderId="1" xfId="2" quotePrefix="1" applyNumberFormat="1" applyFont="1" applyFill="1" applyBorder="1" applyAlignment="1">
      <alignment horizontal="right" vertical="center"/>
    </xf>
    <xf numFmtId="0" fontId="3" fillId="2" borderId="2" xfId="2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168" fontId="20" fillId="2" borderId="1" xfId="1" applyNumberFormat="1" applyFont="1" applyFill="1" applyBorder="1" applyAlignment="1">
      <alignment horizontal="right" vertical="center"/>
    </xf>
    <xf numFmtId="168" fontId="18" fillId="3" borderId="3" xfId="0" quotePrefix="1" applyNumberFormat="1" applyFont="1" applyFill="1" applyBorder="1" applyAlignment="1">
      <alignment horizontal="right" vertical="center"/>
    </xf>
    <xf numFmtId="168" fontId="20" fillId="2" borderId="3" xfId="1" applyNumberFormat="1" applyFont="1" applyFill="1" applyBorder="1" applyAlignment="1">
      <alignment vertical="center"/>
    </xf>
    <xf numFmtId="168" fontId="20" fillId="2" borderId="6" xfId="2" applyNumberFormat="1" applyFont="1" applyFill="1" applyBorder="1" applyAlignment="1">
      <alignment horizontal="right" vertical="center"/>
    </xf>
    <xf numFmtId="168" fontId="18" fillId="3" borderId="5" xfId="0" quotePrefix="1" applyNumberFormat="1" applyFont="1" applyFill="1" applyBorder="1" applyAlignment="1">
      <alignment horizontal="right" vertical="center"/>
    </xf>
    <xf numFmtId="168" fontId="20" fillId="2" borderId="5" xfId="2" applyNumberFormat="1" applyFont="1" applyFill="1" applyBorder="1" applyAlignment="1">
      <alignment vertical="center"/>
    </xf>
    <xf numFmtId="168" fontId="3" fillId="2" borderId="5" xfId="1" applyNumberFormat="1" applyFont="1" applyFill="1" applyBorder="1" applyAlignment="1">
      <alignment vertical="center"/>
    </xf>
    <xf numFmtId="169" fontId="20" fillId="2" borderId="1" xfId="1" applyNumberFormat="1" applyFont="1" applyFill="1" applyBorder="1" applyAlignment="1">
      <alignment horizontal="right" vertical="center"/>
    </xf>
    <xf numFmtId="169" fontId="18" fillId="3" borderId="3" xfId="0" quotePrefix="1" applyNumberFormat="1" applyFont="1" applyFill="1" applyBorder="1" applyAlignment="1">
      <alignment horizontal="right" vertical="center"/>
    </xf>
    <xf numFmtId="169" fontId="20" fillId="2" borderId="3" xfId="1" applyNumberFormat="1" applyFont="1" applyFill="1" applyBorder="1" applyAlignment="1">
      <alignment vertical="center"/>
    </xf>
    <xf numFmtId="169" fontId="20" fillId="2" borderId="6" xfId="2" applyNumberFormat="1" applyFont="1" applyFill="1" applyBorder="1" applyAlignment="1">
      <alignment horizontal="right" vertical="center"/>
    </xf>
    <xf numFmtId="169" fontId="18" fillId="3" borderId="5" xfId="0" quotePrefix="1" applyNumberFormat="1" applyFont="1" applyFill="1" applyBorder="1" applyAlignment="1">
      <alignment horizontal="right" vertical="center"/>
    </xf>
    <xf numFmtId="169" fontId="20" fillId="2" borderId="5" xfId="2" applyNumberFormat="1" applyFont="1" applyFill="1" applyBorder="1" applyAlignment="1">
      <alignment vertical="center"/>
    </xf>
    <xf numFmtId="169" fontId="3" fillId="2" borderId="5" xfId="1" applyNumberFormat="1" applyFont="1" applyFill="1" applyBorder="1" applyAlignment="1">
      <alignment vertical="center"/>
    </xf>
    <xf numFmtId="169" fontId="20" fillId="2" borderId="5" xfId="2" applyNumberFormat="1" applyFont="1" applyFill="1" applyBorder="1" applyAlignment="1">
      <alignment horizontal="right" vertical="center"/>
    </xf>
    <xf numFmtId="0" fontId="30" fillId="3" borderId="0" xfId="2" applyFont="1" applyFill="1" applyAlignment="1" applyProtection="1">
      <alignment horizontal="center" vertical="center"/>
      <protection locked="0"/>
    </xf>
    <xf numFmtId="0" fontId="30" fillId="3" borderId="11" xfId="2" applyFont="1" applyFill="1" applyBorder="1" applyAlignment="1" applyProtection="1">
      <alignment horizontal="center" vertical="center"/>
      <protection locked="0"/>
    </xf>
    <xf numFmtId="168" fontId="31" fillId="3" borderId="5" xfId="0" quotePrefix="1" applyNumberFormat="1" applyFont="1" applyFill="1" applyBorder="1" applyAlignment="1">
      <alignment horizontal="right" vertical="center"/>
    </xf>
    <xf numFmtId="169" fontId="31" fillId="3" borderId="3" xfId="0" quotePrefix="1" applyNumberFormat="1" applyFont="1" applyFill="1" applyBorder="1" applyAlignment="1">
      <alignment horizontal="right" vertical="center"/>
    </xf>
    <xf numFmtId="169" fontId="31" fillId="3" borderId="5" xfId="0" quotePrefix="1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center" vertical="center"/>
    </xf>
    <xf numFmtId="49" fontId="23" fillId="2" borderId="0" xfId="2" applyNumberFormat="1" applyFont="1" applyFill="1" applyAlignment="1">
      <alignment horizontal="left" vertical="center"/>
    </xf>
    <xf numFmtId="0" fontId="33" fillId="3" borderId="5" xfId="0" applyFont="1" applyFill="1" applyBorder="1" applyAlignment="1">
      <alignment horizontal="center" vertical="center"/>
    </xf>
    <xf numFmtId="168" fontId="3" fillId="2" borderId="3" xfId="1" applyNumberFormat="1" applyFont="1" applyFill="1" applyBorder="1" applyAlignment="1">
      <alignment horizontal="center" vertical="center"/>
    </xf>
    <xf numFmtId="168" fontId="3" fillId="2" borderId="10" xfId="1" applyNumberFormat="1" applyFont="1" applyFill="1" applyBorder="1" applyAlignment="1">
      <alignment horizontal="center" vertical="center"/>
    </xf>
    <xf numFmtId="168" fontId="3" fillId="2" borderId="6" xfId="1" applyNumberFormat="1" applyFont="1" applyFill="1" applyBorder="1" applyAlignment="1">
      <alignment horizontal="center" vertical="center"/>
    </xf>
    <xf numFmtId="168" fontId="2" fillId="0" borderId="3" xfId="3" quotePrefix="1" applyNumberFormat="1" applyFont="1" applyFill="1" applyBorder="1" applyAlignment="1">
      <alignment horizontal="center" vertical="center"/>
    </xf>
    <xf numFmtId="168" fontId="2" fillId="0" borderId="10" xfId="3" applyNumberFormat="1" applyFont="1" applyFill="1" applyBorder="1" applyAlignment="1">
      <alignment horizontal="center" vertical="center"/>
    </xf>
    <xf numFmtId="168" fontId="2" fillId="0" borderId="6" xfId="3" applyNumberFormat="1" applyFont="1" applyFill="1" applyBorder="1" applyAlignment="1">
      <alignment horizontal="center" vertical="center"/>
    </xf>
    <xf numFmtId="41" fontId="15" fillId="3" borderId="3" xfId="3" quotePrefix="1" applyFont="1" applyFill="1" applyBorder="1" applyAlignment="1">
      <alignment horizontal="left" vertical="center" wrapText="1"/>
    </xf>
    <xf numFmtId="41" fontId="15" fillId="3" borderId="10" xfId="3" quotePrefix="1" applyFont="1" applyFill="1" applyBorder="1" applyAlignment="1">
      <alignment horizontal="left" vertical="center" wrapText="1"/>
    </xf>
    <xf numFmtId="41" fontId="15" fillId="3" borderId="6" xfId="3" quotePrefix="1" applyFont="1" applyFill="1" applyBorder="1" applyAlignment="1">
      <alignment horizontal="left" vertical="center" wrapText="1"/>
    </xf>
    <xf numFmtId="168" fontId="3" fillId="2" borderId="2" xfId="1" applyNumberFormat="1" applyFont="1" applyFill="1" applyBorder="1" applyAlignment="1">
      <alignment horizontal="right" vertical="center"/>
    </xf>
    <xf numFmtId="168" fontId="3" fillId="2" borderId="9" xfId="1" applyNumberFormat="1" applyFont="1" applyFill="1" applyBorder="1" applyAlignment="1">
      <alignment horizontal="right" vertical="center"/>
    </xf>
    <xf numFmtId="168" fontId="3" fillId="2" borderId="13" xfId="1" applyNumberFormat="1" applyFont="1" applyFill="1" applyBorder="1" applyAlignment="1">
      <alignment horizontal="right" vertical="center"/>
    </xf>
    <xf numFmtId="168" fontId="20" fillId="2" borderId="1" xfId="1" applyNumberFormat="1" applyFont="1" applyFill="1" applyBorder="1" applyAlignment="1">
      <alignment horizontal="right" vertical="center"/>
    </xf>
    <xf numFmtId="168" fontId="20" fillId="2" borderId="12" xfId="1" applyNumberFormat="1" applyFont="1" applyFill="1" applyBorder="1" applyAlignment="1">
      <alignment horizontal="right" vertical="center"/>
    </xf>
    <xf numFmtId="169" fontId="20" fillId="2" borderId="1" xfId="1" applyNumberFormat="1" applyFont="1" applyFill="1" applyBorder="1" applyAlignment="1">
      <alignment horizontal="right" vertical="center"/>
    </xf>
    <xf numFmtId="169" fontId="20" fillId="2" borderId="12" xfId="1" applyNumberFormat="1" applyFont="1" applyFill="1" applyBorder="1" applyAlignment="1">
      <alignment horizontal="right" vertical="center"/>
    </xf>
    <xf numFmtId="169" fontId="3" fillId="2" borderId="2" xfId="1" applyNumberFormat="1" applyFont="1" applyFill="1" applyBorder="1" applyAlignment="1">
      <alignment horizontal="right" vertical="center"/>
    </xf>
    <xf numFmtId="169" fontId="3" fillId="2" borderId="9" xfId="1" applyNumberFormat="1" applyFont="1" applyFill="1" applyBorder="1" applyAlignment="1">
      <alignment horizontal="right" vertical="center"/>
    </xf>
    <xf numFmtId="169" fontId="3" fillId="2" borderId="13" xfId="1" applyNumberFormat="1" applyFont="1" applyFill="1" applyBorder="1" applyAlignment="1">
      <alignment horizontal="right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30" fillId="2" borderId="2" xfId="1" applyFont="1" applyFill="1" applyBorder="1" applyAlignment="1">
      <alignment horizontal="center" vertical="center" wrapText="1"/>
    </xf>
    <xf numFmtId="0" fontId="30" fillId="2" borderId="13" xfId="1" applyFont="1" applyFill="1" applyBorder="1" applyAlignment="1">
      <alignment horizontal="center" vertical="center" wrapText="1"/>
    </xf>
    <xf numFmtId="0" fontId="30" fillId="2" borderId="4" xfId="1" applyFont="1" applyFill="1" applyBorder="1" applyAlignment="1">
      <alignment horizontal="center" vertical="center" wrapText="1"/>
    </xf>
    <xf numFmtId="0" fontId="30" fillId="2" borderId="7" xfId="1" applyFont="1" applyFill="1" applyBorder="1" applyAlignment="1">
      <alignment horizontal="center" vertical="center" wrapText="1"/>
    </xf>
    <xf numFmtId="169" fontId="20" fillId="2" borderId="2" xfId="2" applyNumberFormat="1" applyFont="1" applyFill="1" applyBorder="1" applyAlignment="1">
      <alignment horizontal="right" vertical="center"/>
    </xf>
    <xf numFmtId="169" fontId="20" fillId="2" borderId="9" xfId="2" applyNumberFormat="1" applyFont="1" applyFill="1" applyBorder="1" applyAlignment="1">
      <alignment horizontal="right" vertical="center"/>
    </xf>
    <xf numFmtId="169" fontId="20" fillId="2" borderId="13" xfId="2" applyNumberFormat="1" applyFont="1" applyFill="1" applyBorder="1" applyAlignment="1">
      <alignment horizontal="right" vertical="center"/>
    </xf>
    <xf numFmtId="0" fontId="4" fillId="2" borderId="0" xfId="2" applyFont="1" applyFill="1" applyAlignment="1" applyProtection="1">
      <alignment horizontal="center" vertical="center"/>
      <protection locked="0"/>
    </xf>
    <xf numFmtId="168" fontId="20" fillId="2" borderId="9" xfId="1" quotePrefix="1" applyNumberFormat="1" applyFont="1" applyFill="1" applyBorder="1" applyAlignment="1">
      <alignment horizontal="right" vertical="center"/>
    </xf>
    <xf numFmtId="168" fontId="20" fillId="2" borderId="9" xfId="1" applyNumberFormat="1" applyFont="1" applyFill="1" applyBorder="1" applyAlignment="1">
      <alignment horizontal="right" vertical="center"/>
    </xf>
    <xf numFmtId="168" fontId="20" fillId="2" borderId="13" xfId="1" applyNumberFormat="1" applyFont="1" applyFill="1" applyBorder="1" applyAlignment="1">
      <alignment horizontal="right" vertical="center"/>
    </xf>
    <xf numFmtId="168" fontId="20" fillId="2" borderId="9" xfId="1" quotePrefix="1" applyNumberFormat="1" applyFont="1" applyFill="1" applyBorder="1" applyAlignment="1">
      <alignment horizontal="center" vertical="center"/>
    </xf>
    <xf numFmtId="168" fontId="20" fillId="2" borderId="13" xfId="1" quotePrefix="1" applyNumberFormat="1" applyFont="1" applyFill="1" applyBorder="1" applyAlignment="1">
      <alignment horizontal="center" vertical="center"/>
    </xf>
    <xf numFmtId="168" fontId="20" fillId="2" borderId="2" xfId="2" applyNumberFormat="1" applyFont="1" applyFill="1" applyBorder="1" applyAlignment="1">
      <alignment horizontal="right" vertical="center"/>
    </xf>
    <xf numFmtId="168" fontId="20" fillId="2" borderId="9" xfId="2" applyNumberFormat="1" applyFont="1" applyFill="1" applyBorder="1" applyAlignment="1">
      <alignment horizontal="right" vertical="center"/>
    </xf>
    <xf numFmtId="168" fontId="20" fillId="2" borderId="13" xfId="2" applyNumberFormat="1" applyFont="1" applyFill="1" applyBorder="1" applyAlignment="1">
      <alignment horizontal="right" vertical="center"/>
    </xf>
    <xf numFmtId="168" fontId="20" fillId="2" borderId="2" xfId="2" quotePrefix="1" applyNumberFormat="1" applyFont="1" applyFill="1" applyBorder="1" applyAlignment="1">
      <alignment horizontal="right" vertical="center"/>
    </xf>
    <xf numFmtId="0" fontId="28" fillId="3" borderId="3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30" fillId="2" borderId="3" xfId="1" applyFont="1" applyFill="1" applyBorder="1" applyAlignment="1">
      <alignment horizontal="center" vertical="center"/>
    </xf>
    <xf numFmtId="0" fontId="30" fillId="2" borderId="10" xfId="1" applyFont="1" applyFill="1" applyBorder="1" applyAlignment="1">
      <alignment horizontal="center" vertical="center"/>
    </xf>
    <xf numFmtId="0" fontId="30" fillId="2" borderId="6" xfId="1" applyFont="1" applyFill="1" applyBorder="1" applyAlignment="1">
      <alignment horizontal="center" vertical="center"/>
    </xf>
    <xf numFmtId="169" fontId="3" fillId="2" borderId="3" xfId="1" applyNumberFormat="1" applyFont="1" applyFill="1" applyBorder="1" applyAlignment="1">
      <alignment horizontal="center" vertical="center"/>
    </xf>
    <xf numFmtId="169" fontId="3" fillId="2" borderId="10" xfId="1" applyNumberFormat="1" applyFont="1" applyFill="1" applyBorder="1" applyAlignment="1">
      <alignment horizontal="center" vertical="center"/>
    </xf>
    <xf numFmtId="169" fontId="3" fillId="2" borderId="6" xfId="1" applyNumberFormat="1" applyFont="1" applyFill="1" applyBorder="1" applyAlignment="1">
      <alignment horizontal="center" vertical="center"/>
    </xf>
    <xf numFmtId="169" fontId="2" fillId="0" borderId="3" xfId="3" quotePrefix="1" applyNumberFormat="1" applyFont="1" applyFill="1" applyBorder="1" applyAlignment="1">
      <alignment horizontal="center" vertical="center"/>
    </xf>
    <xf numFmtId="169" fontId="2" fillId="0" borderId="10" xfId="3" applyNumberFormat="1" applyFont="1" applyFill="1" applyBorder="1" applyAlignment="1">
      <alignment horizontal="center" vertical="center"/>
    </xf>
    <xf numFmtId="169" fontId="2" fillId="0" borderId="6" xfId="3" applyNumberFormat="1" applyFont="1" applyFill="1" applyBorder="1" applyAlignment="1">
      <alignment horizontal="center" vertical="center"/>
    </xf>
    <xf numFmtId="0" fontId="21" fillId="4" borderId="4" xfId="1" applyFont="1" applyFill="1" applyBorder="1" applyAlignment="1" applyProtection="1">
      <alignment horizontal="center" vertical="center"/>
      <protection locked="0"/>
    </xf>
    <xf numFmtId="0" fontId="21" fillId="4" borderId="8" xfId="1" applyFont="1" applyFill="1" applyBorder="1" applyAlignment="1" applyProtection="1">
      <alignment horizontal="center" vertical="center"/>
      <protection locked="0"/>
    </xf>
    <xf numFmtId="0" fontId="27" fillId="4" borderId="8" xfId="1" applyFont="1" applyFill="1" applyBorder="1" applyAlignment="1" applyProtection="1">
      <alignment horizontal="center" vertical="center"/>
      <protection locked="0"/>
    </xf>
    <xf numFmtId="0" fontId="28" fillId="3" borderId="2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11" fillId="3" borderId="1" xfId="2" applyFont="1" applyFill="1" applyBorder="1" applyAlignment="1" applyProtection="1">
      <alignment horizontal="left" vertical="center" wrapText="1"/>
      <protection locked="0"/>
    </xf>
    <xf numFmtId="0" fontId="11" fillId="3" borderId="0" xfId="2" applyFont="1" applyFill="1" applyAlignment="1" applyProtection="1">
      <alignment horizontal="left" vertical="center" wrapText="1"/>
      <protection locked="0"/>
    </xf>
    <xf numFmtId="0" fontId="22" fillId="2" borderId="0" xfId="2" applyFont="1" applyFill="1" applyAlignment="1" applyProtection="1">
      <alignment horizontal="left" vertical="center" wrapText="1"/>
      <protection locked="0"/>
    </xf>
    <xf numFmtId="168" fontId="3" fillId="2" borderId="5" xfId="1" applyNumberFormat="1" applyFont="1" applyFill="1" applyBorder="1" applyAlignment="1">
      <alignment horizontal="right" vertical="center"/>
    </xf>
    <xf numFmtId="168" fontId="20" fillId="2" borderId="9" xfId="1" applyNumberFormat="1" applyFont="1" applyFill="1" applyBorder="1" applyAlignment="1">
      <alignment horizontal="center" vertical="center"/>
    </xf>
    <xf numFmtId="168" fontId="20" fillId="2" borderId="13" xfId="1" applyNumberFormat="1" applyFont="1" applyFill="1" applyBorder="1" applyAlignment="1">
      <alignment horizontal="center" vertical="center"/>
    </xf>
    <xf numFmtId="169" fontId="20" fillId="2" borderId="9" xfId="1" quotePrefix="1" applyNumberFormat="1" applyFont="1" applyFill="1" applyBorder="1" applyAlignment="1">
      <alignment horizontal="right" vertical="center"/>
    </xf>
    <xf numFmtId="169" fontId="20" fillId="2" borderId="9" xfId="1" applyNumberFormat="1" applyFont="1" applyFill="1" applyBorder="1" applyAlignment="1">
      <alignment horizontal="right" vertical="center"/>
    </xf>
    <xf numFmtId="169" fontId="20" fillId="2" borderId="13" xfId="1" applyNumberFormat="1" applyFont="1" applyFill="1" applyBorder="1" applyAlignment="1">
      <alignment horizontal="right" vertical="center"/>
    </xf>
    <xf numFmtId="169" fontId="20" fillId="2" borderId="9" xfId="1" quotePrefix="1" applyNumberFormat="1" applyFont="1" applyFill="1" applyBorder="1" applyAlignment="1">
      <alignment horizontal="center" vertical="center"/>
    </xf>
    <xf numFmtId="169" fontId="20" fillId="2" borderId="13" xfId="1" quotePrefix="1" applyNumberFormat="1" applyFont="1" applyFill="1" applyBorder="1" applyAlignment="1">
      <alignment horizontal="center" vertical="center"/>
    </xf>
    <xf numFmtId="169" fontId="20" fillId="2" borderId="2" xfId="2" quotePrefix="1" applyNumberFormat="1" applyFont="1" applyFill="1" applyBorder="1" applyAlignment="1">
      <alignment horizontal="right" vertical="center"/>
    </xf>
    <xf numFmtId="0" fontId="3" fillId="2" borderId="0" xfId="1" applyFont="1" applyFill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6" fillId="2" borderId="0" xfId="1" applyFont="1" applyFill="1" applyAlignment="1" applyProtection="1">
      <alignment horizontal="center" vertical="center"/>
      <protection locked="0"/>
    </xf>
    <xf numFmtId="0" fontId="34" fillId="2" borderId="0" xfId="2" applyFont="1" applyFill="1" applyAlignment="1" applyProtection="1">
      <alignment horizontal="center" vertical="center"/>
      <protection locked="0"/>
    </xf>
    <xf numFmtId="0" fontId="3" fillId="3" borderId="0" xfId="2" applyFont="1" applyFill="1" applyAlignment="1" applyProtection="1">
      <alignment horizontal="center" vertical="center"/>
      <protection locked="0"/>
    </xf>
    <xf numFmtId="0" fontId="3" fillId="3" borderId="11" xfId="2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Alignment="1" applyProtection="1">
      <alignment horizontal="center" vertical="center"/>
      <protection locked="0"/>
    </xf>
    <xf numFmtId="168" fontId="3" fillId="2" borderId="1" xfId="1" applyNumberFormat="1" applyFont="1" applyFill="1" applyBorder="1" applyAlignment="1">
      <alignment horizontal="center" vertical="center"/>
    </xf>
    <xf numFmtId="169" fontId="3" fillId="2" borderId="1" xfId="1" applyNumberFormat="1" applyFont="1" applyFill="1" applyBorder="1" applyAlignment="1">
      <alignment horizontal="center" vertical="center"/>
    </xf>
    <xf numFmtId="41" fontId="15" fillId="3" borderId="0" xfId="3" quotePrefix="1" applyFont="1" applyFill="1" applyBorder="1" applyAlignment="1">
      <alignment horizontal="center" vertical="center" wrapText="1"/>
    </xf>
    <xf numFmtId="0" fontId="11" fillId="2" borderId="0" xfId="2" applyFont="1" applyFill="1" applyAlignment="1" applyProtection="1">
      <alignment horizontal="center" vertical="center"/>
      <protection locked="0"/>
    </xf>
  </cellXfs>
  <cellStyles count="5">
    <cellStyle name="=C:\WINNT35\SYSTEM32\COMMAND.COM" xfId="1" xr:uid="{00000000-0005-0000-0000-000000000000}"/>
    <cellStyle name="=C:\WINNT35\SYSTEM32\COMMAND.COM 2" xfId="2" xr:uid="{00000000-0005-0000-0000-000001000000}"/>
    <cellStyle name="Migliaia [0]" xfId="3" builtinId="6"/>
    <cellStyle name="Normale" xfId="0" builtinId="0"/>
    <cellStyle name="Normale 2" xfId="4" xr:uid="{00000000-0005-0000-0000-000004000000}"/>
  </cellStyles>
  <dxfs count="1">
    <dxf>
      <font>
        <b val="0"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0"/>
  <sheetViews>
    <sheetView tabSelected="1" topLeftCell="A7" zoomScaleNormal="100" workbookViewId="0">
      <selection activeCell="B18" sqref="B18"/>
    </sheetView>
  </sheetViews>
  <sheetFormatPr defaultRowHeight="12.75" outlineLevelCol="1" x14ac:dyDescent="0.2"/>
  <cols>
    <col min="1" max="1" width="1.7109375" style="1" customWidth="1"/>
    <col min="2" max="2" width="28.7109375" style="1" customWidth="1"/>
    <col min="3" max="9" width="9.7109375" style="1" hidden="1" customWidth="1" outlineLevel="1"/>
    <col min="10" max="10" width="16.7109375" style="138" customWidth="1" collapsed="1"/>
    <col min="11" max="12" width="16.7109375" style="138" customWidth="1"/>
    <col min="13" max="17" width="9.7109375" style="1" hidden="1" customWidth="1" outlineLevel="1"/>
    <col min="18" max="18" width="16.140625" style="1" customWidth="1" collapsed="1"/>
    <col min="19" max="20" width="13.28515625" style="1" customWidth="1"/>
    <col min="21" max="16384" width="9.140625" style="1"/>
  </cols>
  <sheetData>
    <row r="1" spans="1:255" ht="14.25" customHeight="1" x14ac:dyDescent="0.2">
      <c r="B1" s="1" t="s">
        <v>22</v>
      </c>
    </row>
    <row r="2" spans="1:255" s="2" customFormat="1" ht="15" customHeight="1" x14ac:dyDescent="0.2">
      <c r="B2" s="34" t="s">
        <v>30</v>
      </c>
      <c r="C2" s="4"/>
      <c r="D2" s="4"/>
      <c r="E2" s="4"/>
      <c r="F2" s="4"/>
      <c r="G2" s="4"/>
      <c r="H2" s="4"/>
      <c r="I2" s="4"/>
      <c r="J2" s="139"/>
      <c r="K2" s="139"/>
      <c r="L2" s="139"/>
    </row>
    <row r="3" spans="1:255" s="2" customFormat="1" ht="15" customHeight="1" x14ac:dyDescent="0.2">
      <c r="B3" s="1" t="s">
        <v>5</v>
      </c>
      <c r="C3" s="1"/>
      <c r="D3" s="1"/>
      <c r="E3" s="1"/>
      <c r="F3" s="1"/>
      <c r="G3" s="1"/>
      <c r="H3" s="1"/>
      <c r="I3" s="1"/>
      <c r="J3" s="139"/>
      <c r="K3" s="139"/>
      <c r="L3" s="139"/>
    </row>
    <row r="4" spans="1:255" x14ac:dyDescent="0.2">
      <c r="U4" s="9"/>
    </row>
    <row r="5" spans="1:255" ht="15" customHeight="1" x14ac:dyDescent="0.2">
      <c r="B5" s="8" t="s">
        <v>44</v>
      </c>
      <c r="C5" s="13"/>
      <c r="D5" s="14"/>
      <c r="E5" s="14"/>
      <c r="F5" s="14"/>
      <c r="G5" s="13"/>
      <c r="H5" s="13"/>
      <c r="I5" s="13"/>
      <c r="J5" s="140"/>
      <c r="K5" s="141" t="s">
        <v>43</v>
      </c>
      <c r="U5" s="9"/>
    </row>
    <row r="6" spans="1:255" x14ac:dyDescent="0.2">
      <c r="B6" s="9"/>
      <c r="C6" s="9"/>
      <c r="D6" s="15"/>
      <c r="E6" s="15"/>
      <c r="F6" s="15"/>
      <c r="G6" s="9"/>
      <c r="H6" s="9"/>
      <c r="I6" s="9"/>
      <c r="U6" s="9"/>
    </row>
    <row r="7" spans="1:255" ht="14.25" customHeight="1" x14ac:dyDescent="0.2">
      <c r="B7" s="119" t="s">
        <v>9</v>
      </c>
      <c r="C7" s="120"/>
      <c r="D7" s="121"/>
      <c r="E7" s="121"/>
      <c r="F7" s="121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</row>
    <row r="8" spans="1:255" customFormat="1" ht="15" customHeight="1" x14ac:dyDescent="0.2">
      <c r="A8" s="25"/>
      <c r="B8" s="126" t="s">
        <v>37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</row>
    <row r="9" spans="1:255" customFormat="1" ht="15" x14ac:dyDescent="0.2">
      <c r="A9" s="25"/>
      <c r="B9" s="28" t="s">
        <v>21</v>
      </c>
      <c r="C9" s="26"/>
      <c r="D9" s="26"/>
      <c r="E9" s="26"/>
      <c r="F9" s="26"/>
      <c r="G9" s="26"/>
      <c r="H9" s="26"/>
      <c r="I9" s="26"/>
      <c r="J9" s="27"/>
      <c r="K9" s="27"/>
      <c r="L9" s="27"/>
      <c r="M9" s="27"/>
      <c r="N9" s="27"/>
      <c r="O9" s="27"/>
      <c r="P9" s="27"/>
      <c r="Q9" s="27"/>
      <c r="R9" s="27"/>
      <c r="S9" s="59"/>
      <c r="T9" s="59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customFormat="1" ht="15" x14ac:dyDescent="0.25">
      <c r="A10" s="25"/>
      <c r="B10" s="29" t="s">
        <v>23</v>
      </c>
      <c r="C10" s="26"/>
      <c r="D10" s="26"/>
      <c r="E10" s="26"/>
      <c r="F10" s="26"/>
      <c r="G10" s="26"/>
      <c r="H10" s="26"/>
      <c r="I10" s="26"/>
      <c r="J10" s="27"/>
      <c r="K10" s="27"/>
      <c r="L10" s="27"/>
      <c r="M10" s="27"/>
      <c r="N10" s="27"/>
      <c r="O10" s="27"/>
      <c r="P10" s="27"/>
      <c r="Q10" s="27"/>
      <c r="R10" s="27"/>
      <c r="S10" s="59"/>
      <c r="T10" s="59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</row>
    <row r="11" spans="1:255" customFormat="1" ht="15" x14ac:dyDescent="0.2">
      <c r="A11" s="25"/>
      <c r="B11" s="30" t="s">
        <v>26</v>
      </c>
      <c r="C11" s="31"/>
      <c r="D11" s="31"/>
      <c r="E11" s="31"/>
      <c r="F11" s="31"/>
      <c r="G11" s="31"/>
      <c r="H11" s="31"/>
      <c r="I11" s="31"/>
      <c r="J11" s="32"/>
      <c r="K11" s="32"/>
      <c r="L11" s="32"/>
      <c r="M11" s="32"/>
      <c r="N11" s="32"/>
      <c r="O11" s="32"/>
      <c r="P11" s="32"/>
      <c r="Q11" s="32"/>
      <c r="R11" s="32"/>
      <c r="S11" s="60"/>
      <c r="T11" s="60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</row>
    <row r="12" spans="1:255" customFormat="1" ht="15" x14ac:dyDescent="0.2">
      <c r="A12" s="25"/>
      <c r="B12" s="28" t="s">
        <v>6</v>
      </c>
      <c r="C12" s="26"/>
      <c r="D12" s="26"/>
      <c r="E12" s="26"/>
      <c r="F12" s="26"/>
      <c r="G12" s="26"/>
      <c r="H12" s="26"/>
      <c r="I12" s="26"/>
      <c r="J12" s="142"/>
      <c r="K12" s="142"/>
      <c r="L12" s="27"/>
      <c r="M12" s="27"/>
      <c r="N12" s="27"/>
      <c r="O12" s="27"/>
      <c r="P12" s="27"/>
      <c r="Q12" s="27"/>
      <c r="R12" s="27"/>
      <c r="S12" s="59"/>
      <c r="T12" s="59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  <c r="IU12" s="25"/>
    </row>
    <row r="13" spans="1:255" customFormat="1" ht="15" x14ac:dyDescent="0.2">
      <c r="A13" s="25"/>
      <c r="B13" s="28" t="s">
        <v>7</v>
      </c>
      <c r="C13" s="26"/>
      <c r="D13" s="26"/>
      <c r="E13" s="26"/>
      <c r="F13" s="26"/>
      <c r="G13" s="26"/>
      <c r="H13" s="26"/>
      <c r="I13" s="26"/>
      <c r="J13" s="142"/>
      <c r="K13" s="142"/>
      <c r="L13" s="27"/>
      <c r="M13" s="27"/>
      <c r="N13" s="27"/>
      <c r="O13" s="27"/>
      <c r="P13" s="27"/>
      <c r="Q13" s="27"/>
      <c r="R13" s="27"/>
      <c r="S13" s="59"/>
      <c r="T13" s="59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</row>
    <row r="14" spans="1:255" customFormat="1" ht="15" x14ac:dyDescent="0.2">
      <c r="A14" s="25"/>
      <c r="B14" s="30" t="s">
        <v>8</v>
      </c>
      <c r="C14" s="31"/>
      <c r="D14" s="31"/>
      <c r="E14" s="31"/>
      <c r="F14" s="31"/>
      <c r="G14" s="31"/>
      <c r="H14" s="31"/>
      <c r="I14" s="31"/>
      <c r="J14" s="143"/>
      <c r="K14" s="143"/>
      <c r="L14" s="32"/>
      <c r="M14" s="32"/>
      <c r="N14" s="32"/>
      <c r="O14" s="32"/>
      <c r="P14" s="32"/>
      <c r="Q14" s="32"/>
      <c r="R14" s="32"/>
      <c r="S14" s="60"/>
      <c r="T14" s="60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</row>
    <row r="15" spans="1:255" customFormat="1" x14ac:dyDescent="0.2">
      <c r="A15" s="25"/>
      <c r="B15" s="25"/>
      <c r="C15" s="25"/>
      <c r="D15" s="25"/>
      <c r="E15" s="25"/>
      <c r="F15" s="25"/>
      <c r="G15" s="25"/>
      <c r="H15" s="25"/>
      <c r="I15" s="25"/>
      <c r="J15" s="144"/>
      <c r="K15" s="144"/>
      <c r="L15" s="14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</row>
    <row r="16" spans="1:255" customFormat="1" ht="55.5" customHeight="1" x14ac:dyDescent="0.2">
      <c r="A16" s="25"/>
      <c r="B16" s="128" t="s">
        <v>31</v>
      </c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</row>
    <row r="17" spans="2:33" ht="14.25" customHeight="1" x14ac:dyDescent="0.2">
      <c r="B17" s="65" t="s">
        <v>32</v>
      </c>
      <c r="C17" s="16"/>
      <c r="D17" s="16"/>
      <c r="E17" s="16"/>
      <c r="F17" s="16"/>
      <c r="G17" s="16"/>
      <c r="H17" s="16"/>
      <c r="I17" s="16"/>
      <c r="P17" s="7"/>
      <c r="Q17" s="7"/>
      <c r="R17" s="7"/>
      <c r="S17" s="7"/>
      <c r="T17" s="7"/>
    </row>
    <row r="18" spans="2:33" s="3" customFormat="1" ht="23.25" customHeight="1" x14ac:dyDescent="0.2">
      <c r="B18" s="42" t="s">
        <v>46</v>
      </c>
      <c r="C18" s="107" t="s">
        <v>38</v>
      </c>
      <c r="D18" s="108"/>
      <c r="E18" s="109"/>
      <c r="F18" s="43" t="s">
        <v>39</v>
      </c>
      <c r="G18" s="43" t="s">
        <v>40</v>
      </c>
      <c r="H18" s="43" t="s">
        <v>41</v>
      </c>
      <c r="I18" s="66" t="s">
        <v>42</v>
      </c>
      <c r="J18" s="110" t="s">
        <v>10</v>
      </c>
      <c r="K18" s="111"/>
      <c r="L18" s="112"/>
      <c r="M18" s="122" t="s">
        <v>13</v>
      </c>
      <c r="N18" s="122" t="s">
        <v>14</v>
      </c>
      <c r="O18" s="122" t="s">
        <v>15</v>
      </c>
      <c r="P18" s="122" t="s">
        <v>0</v>
      </c>
      <c r="Q18" s="122" t="s">
        <v>1</v>
      </c>
      <c r="R18" s="124" t="s">
        <v>11</v>
      </c>
      <c r="S18" s="90" t="s">
        <v>29</v>
      </c>
      <c r="T18" s="90"/>
    </row>
    <row r="19" spans="2:33" s="3" customFormat="1" ht="18.75" x14ac:dyDescent="0.2">
      <c r="B19" s="17" t="s">
        <v>18</v>
      </c>
      <c r="C19" s="6" t="s">
        <v>2</v>
      </c>
      <c r="D19" s="6" t="s">
        <v>3</v>
      </c>
      <c r="E19" s="6" t="s">
        <v>4</v>
      </c>
      <c r="F19" s="18"/>
      <c r="G19" s="18"/>
      <c r="H19" s="18"/>
      <c r="I19" s="18"/>
      <c r="J19" s="19" t="s">
        <v>2</v>
      </c>
      <c r="K19" s="20" t="s">
        <v>3</v>
      </c>
      <c r="L19" s="21" t="s">
        <v>4</v>
      </c>
      <c r="M19" s="123"/>
      <c r="N19" s="123"/>
      <c r="O19" s="123"/>
      <c r="P19" s="123"/>
      <c r="Q19" s="123"/>
      <c r="R19" s="125"/>
      <c r="S19" s="64" t="s">
        <v>27</v>
      </c>
      <c r="T19" s="64" t="s">
        <v>28</v>
      </c>
    </row>
    <row r="20" spans="2:33" s="5" customFormat="1" ht="14.25" customHeight="1" x14ac:dyDescent="0.2">
      <c r="B20" s="40" t="s">
        <v>45</v>
      </c>
      <c r="C20" s="44"/>
      <c r="D20" s="44"/>
      <c r="E20" s="44"/>
      <c r="F20" s="44">
        <v>1.0619399999999999E-2</v>
      </c>
      <c r="G20" s="98">
        <v>4.4999999999999999E-4</v>
      </c>
      <c r="H20" s="130">
        <f>0.00085</f>
        <v>8.4999999999999995E-4</v>
      </c>
      <c r="I20" s="79"/>
      <c r="J20" s="145" t="str">
        <f>IF(C20&lt;&gt;"",C20+$F$20+$G$20+$H$20+$I$20,"disp. da 1/11/2023")</f>
        <v>disp. da 1/11/2023</v>
      </c>
      <c r="K20" s="145" t="str">
        <f>IF(D20&lt;&gt;"",D20+$F$20+$G$20+$H$20+$I$20,"disp. da 1/11/2023")</f>
        <v>disp. da 1/11/2023</v>
      </c>
      <c r="L20" s="145" t="str">
        <f>IF(E20&lt;&gt;"",E20+$F$20+$G$20+$H$20+$I$20,"disp. da 1/11/2023")</f>
        <v>disp. da 1/11/2023</v>
      </c>
      <c r="M20" s="103">
        <v>5.9999999999999995E-4</v>
      </c>
      <c r="N20" s="103">
        <v>8.4799999999999997E-3</v>
      </c>
      <c r="O20" s="106" t="s">
        <v>12</v>
      </c>
      <c r="P20" s="103">
        <v>9.5E-4</v>
      </c>
      <c r="Q20" s="103">
        <v>0</v>
      </c>
      <c r="R20" s="76">
        <f>M20+N20+P20+Q20</f>
        <v>1.0029999999999999E-2</v>
      </c>
      <c r="S20" s="129">
        <f>3.5648/100</f>
        <v>3.5647999999999999E-2</v>
      </c>
      <c r="T20" s="129">
        <v>2.3180000000000002E-3</v>
      </c>
      <c r="U20" s="3"/>
      <c r="V20" s="3"/>
      <c r="W20" s="3"/>
      <c r="X20" s="3"/>
      <c r="Y20" s="3"/>
      <c r="Z20" s="10"/>
      <c r="AA20" s="10"/>
      <c r="AB20" s="10"/>
      <c r="AC20" s="3"/>
      <c r="AD20" s="3"/>
      <c r="AE20" s="3"/>
      <c r="AF20" s="3"/>
      <c r="AG20" s="3"/>
    </row>
    <row r="21" spans="2:33" s="3" customFormat="1" ht="14.25" customHeight="1" x14ac:dyDescent="0.2">
      <c r="B21" s="41" t="s">
        <v>47</v>
      </c>
      <c r="C21" s="44"/>
      <c r="D21" s="44"/>
      <c r="E21" s="44"/>
      <c r="F21" s="44">
        <v>1.1051699999999999E-2</v>
      </c>
      <c r="G21" s="99"/>
      <c r="H21" s="130"/>
      <c r="I21" s="79"/>
      <c r="J21" s="145" t="str">
        <f>IF(C21&lt;&gt;"",C21+$F$21+$G$20+$H$20+$I$20,"disp. da 1/12/2023")</f>
        <v>disp. da 1/12/2023</v>
      </c>
      <c r="K21" s="145" t="str">
        <f>IF(D21&lt;&gt;"",D21+$F$21+$G$20+$H$20+$I$20,"disp. da 1/12/2023")</f>
        <v>disp. da 1/12/2023</v>
      </c>
      <c r="L21" s="145" t="str">
        <f>IF(E21&lt;&gt;"",E21+$F$21+$G$20+$H$20+$I$20,"disp. da 1/12/2023")</f>
        <v>disp. da 1/12/2023</v>
      </c>
      <c r="M21" s="104"/>
      <c r="N21" s="104"/>
      <c r="O21" s="104"/>
      <c r="P21" s="104"/>
      <c r="Q21" s="104"/>
      <c r="R21" s="77"/>
      <c r="S21" s="129"/>
      <c r="T21" s="129"/>
      <c r="Z21" s="10"/>
      <c r="AA21" s="10"/>
      <c r="AB21" s="10"/>
    </row>
    <row r="22" spans="2:33" s="3" customFormat="1" ht="14.25" customHeight="1" x14ac:dyDescent="0.2">
      <c r="B22" s="41" t="s">
        <v>48</v>
      </c>
      <c r="C22" s="44"/>
      <c r="D22" s="44"/>
      <c r="E22" s="44"/>
      <c r="F22" s="44">
        <v>1.3140600000000001E-2</v>
      </c>
      <c r="G22" s="100"/>
      <c r="H22" s="131"/>
      <c r="I22" s="80"/>
      <c r="J22" s="145" t="str">
        <f>IF(C22&lt;&gt;"",C22+$F$22+$G$20+$H$20+$I$20,"disp. da 1/1/2024")</f>
        <v>disp. da 1/1/2024</v>
      </c>
      <c r="K22" s="145" t="str">
        <f>IF(D22&lt;&gt;"",D22+$F$22+$G$20+$H$20+$I$20,"disp. da 1/1/2024")</f>
        <v>disp. da 1/1/2024</v>
      </c>
      <c r="L22" s="145" t="str">
        <f>IF(E22&lt;&gt;"",E22+$F$22+$G$20+$H$20+$I$20,"disp. da 1/1/2024")</f>
        <v>disp. da 1/1/2024</v>
      </c>
      <c r="M22" s="105"/>
      <c r="N22" s="105"/>
      <c r="O22" s="105"/>
      <c r="P22" s="105"/>
      <c r="Q22" s="105"/>
      <c r="R22" s="78"/>
      <c r="S22" s="129"/>
      <c r="T22" s="129"/>
      <c r="Z22" s="10"/>
      <c r="AA22" s="10"/>
      <c r="AB22" s="10"/>
    </row>
    <row r="23" spans="2:33" s="3" customFormat="1" ht="14.25" customHeight="1" x14ac:dyDescent="0.2">
      <c r="B23" s="22" t="s">
        <v>19</v>
      </c>
      <c r="C23" s="45" t="s">
        <v>12</v>
      </c>
      <c r="D23" s="45" t="s">
        <v>12</v>
      </c>
      <c r="E23" s="45" t="s">
        <v>12</v>
      </c>
      <c r="F23" s="45" t="s">
        <v>12</v>
      </c>
      <c r="G23" s="45" t="s">
        <v>12</v>
      </c>
      <c r="H23" s="45" t="s">
        <v>12</v>
      </c>
      <c r="I23" s="45">
        <v>28.022400000000001</v>
      </c>
      <c r="J23" s="67">
        <f>I23</f>
        <v>28.022400000000001</v>
      </c>
      <c r="K23" s="68"/>
      <c r="L23" s="69"/>
      <c r="M23" s="47">
        <v>4.6057999999999995</v>
      </c>
      <c r="N23" s="48" t="s">
        <v>12</v>
      </c>
      <c r="O23" s="47">
        <v>20.461199999999998</v>
      </c>
      <c r="P23" s="45" t="s">
        <v>12</v>
      </c>
      <c r="Q23" s="49">
        <v>0</v>
      </c>
      <c r="R23" s="50">
        <f>M23+O23+Q23</f>
        <v>25.066999999999997</v>
      </c>
      <c r="S23" s="61">
        <f>1151.76/100</f>
        <v>11.5176</v>
      </c>
      <c r="T23" s="61">
        <v>5.7935999999999996</v>
      </c>
      <c r="Z23" s="10"/>
      <c r="AA23" s="10"/>
      <c r="AB23" s="10"/>
    </row>
    <row r="24" spans="2:33" s="3" customFormat="1" ht="14.25" customHeight="1" x14ac:dyDescent="0.2">
      <c r="B24" s="22" t="s">
        <v>20</v>
      </c>
      <c r="C24" s="45" t="s">
        <v>12</v>
      </c>
      <c r="D24" s="45" t="s">
        <v>12</v>
      </c>
      <c r="E24" s="45" t="s">
        <v>12</v>
      </c>
      <c r="F24" s="45" t="s">
        <v>12</v>
      </c>
      <c r="G24" s="45" t="s">
        <v>12</v>
      </c>
      <c r="H24" s="45" t="s">
        <v>12</v>
      </c>
      <c r="I24" s="45" t="s">
        <v>12</v>
      </c>
      <c r="J24" s="70" t="s">
        <v>12</v>
      </c>
      <c r="K24" s="71"/>
      <c r="L24" s="72"/>
      <c r="M24" s="47">
        <v>28.750599999999999</v>
      </c>
      <c r="N24" s="48" t="s">
        <v>12</v>
      </c>
      <c r="O24" s="45" t="s">
        <v>12</v>
      </c>
      <c r="P24" s="45" t="s">
        <v>12</v>
      </c>
      <c r="Q24" s="45" t="s">
        <v>12</v>
      </c>
      <c r="R24" s="50">
        <f>M24</f>
        <v>28.750599999999999</v>
      </c>
      <c r="S24" s="61">
        <f>1320.96/100</f>
        <v>13.2096</v>
      </c>
      <c r="T24" s="61">
        <v>6.6456</v>
      </c>
      <c r="Z24" s="10"/>
      <c r="AA24" s="10"/>
      <c r="AB24" s="10"/>
    </row>
    <row r="25" spans="2:33" ht="25.5" customHeight="1" x14ac:dyDescent="0.2">
      <c r="B25" s="23" t="s">
        <v>16</v>
      </c>
      <c r="C25" s="12"/>
      <c r="D25" s="12"/>
      <c r="E25" s="12"/>
      <c r="F25" s="12"/>
      <c r="G25" s="12"/>
      <c r="H25" s="12"/>
      <c r="I25" s="12"/>
      <c r="J25" s="73" t="s">
        <v>17</v>
      </c>
      <c r="K25" s="74"/>
      <c r="L25" s="74"/>
      <c r="M25" s="74"/>
      <c r="N25" s="74"/>
      <c r="O25" s="74"/>
      <c r="P25" s="74"/>
      <c r="Q25" s="74"/>
      <c r="R25" s="74"/>
      <c r="S25" s="74"/>
      <c r="T25" s="75"/>
    </row>
    <row r="27" spans="2:33" ht="14.25" customHeight="1" x14ac:dyDescent="0.2">
      <c r="B27" s="65" t="s">
        <v>33</v>
      </c>
      <c r="C27" s="16"/>
      <c r="D27" s="16"/>
      <c r="E27" s="16"/>
      <c r="F27" s="16"/>
      <c r="G27" s="16"/>
      <c r="H27" s="16"/>
      <c r="I27" s="16"/>
    </row>
    <row r="28" spans="2:33" s="3" customFormat="1" ht="23.25" customHeight="1" x14ac:dyDescent="0.2">
      <c r="B28" s="42" t="str">
        <f>B18</f>
        <v>1 Ottobre - 31 dicembre 2023</v>
      </c>
      <c r="C28" s="107" t="s">
        <v>38</v>
      </c>
      <c r="D28" s="108"/>
      <c r="E28" s="109"/>
      <c r="F28" s="43" t="s">
        <v>39</v>
      </c>
      <c r="G28" s="43" t="s">
        <v>40</v>
      </c>
      <c r="H28" s="43" t="s">
        <v>41</v>
      </c>
      <c r="I28" s="66" t="s">
        <v>42</v>
      </c>
      <c r="J28" s="110" t="s">
        <v>10</v>
      </c>
      <c r="K28" s="111"/>
      <c r="L28" s="112"/>
      <c r="M28" s="86" t="s">
        <v>13</v>
      </c>
      <c r="N28" s="86" t="s">
        <v>14</v>
      </c>
      <c r="O28" s="86" t="s">
        <v>15</v>
      </c>
      <c r="P28" s="88" t="s">
        <v>0</v>
      </c>
      <c r="Q28" s="88" t="s">
        <v>1</v>
      </c>
      <c r="R28" s="90" t="s">
        <v>11</v>
      </c>
      <c r="S28" s="92" t="s">
        <v>29</v>
      </c>
      <c r="T28" s="93"/>
    </row>
    <row r="29" spans="2:33" s="3" customFormat="1" ht="18.75" x14ac:dyDescent="0.2">
      <c r="B29" s="17" t="s">
        <v>18</v>
      </c>
      <c r="C29" s="6" t="s">
        <v>2</v>
      </c>
      <c r="D29" s="6" t="s">
        <v>3</v>
      </c>
      <c r="E29" s="6" t="s">
        <v>4</v>
      </c>
      <c r="F29" s="18"/>
      <c r="G29" s="18"/>
      <c r="H29" s="18"/>
      <c r="I29" s="18"/>
      <c r="J29" s="19" t="s">
        <v>2</v>
      </c>
      <c r="K29" s="20" t="s">
        <v>3</v>
      </c>
      <c r="L29" s="21" t="s">
        <v>4</v>
      </c>
      <c r="M29" s="87"/>
      <c r="N29" s="87"/>
      <c r="O29" s="87"/>
      <c r="P29" s="89"/>
      <c r="Q29" s="89"/>
      <c r="R29" s="91"/>
      <c r="S29" s="64" t="s">
        <v>27</v>
      </c>
      <c r="T29" s="64" t="s">
        <v>28</v>
      </c>
    </row>
    <row r="30" spans="2:33" s="5" customFormat="1" ht="14.25" customHeight="1" x14ac:dyDescent="0.2">
      <c r="B30" s="40" t="str">
        <f>B20</f>
        <v>Ottobre 2023</v>
      </c>
      <c r="C30" s="51" t="str">
        <f>IF(C20=0,"",C20)</f>
        <v/>
      </c>
      <c r="D30" s="51" t="str">
        <f t="shared" ref="D30:E30" si="0">IF(D20=0,"",D20)</f>
        <v/>
      </c>
      <c r="E30" s="51" t="str">
        <f t="shared" si="0"/>
        <v/>
      </c>
      <c r="F30" s="51">
        <f t="shared" ref="F30:G30" si="1">F20</f>
        <v>1.0619399999999999E-2</v>
      </c>
      <c r="G30" s="132">
        <f t="shared" si="1"/>
        <v>4.4999999999999999E-4</v>
      </c>
      <c r="H30" s="135">
        <f t="shared" ref="H30" si="2">H20</f>
        <v>8.4999999999999995E-4</v>
      </c>
      <c r="I30" s="81"/>
      <c r="J30" s="146" t="str">
        <f>IF(J20&gt;0,J20,"")</f>
        <v>disp. da 1/11/2023</v>
      </c>
      <c r="K30" s="146" t="str">
        <f t="shared" ref="K30:L31" si="3">IF(K20&gt;0,K20,"")</f>
        <v>disp. da 1/11/2023</v>
      </c>
      <c r="L30" s="146" t="str">
        <f t="shared" si="3"/>
        <v>disp. da 1/11/2023</v>
      </c>
      <c r="M30" s="94">
        <v>5.9999999999999995E-4</v>
      </c>
      <c r="N30" s="94">
        <v>8.4799999999999997E-3</v>
      </c>
      <c r="O30" s="137" t="s">
        <v>12</v>
      </c>
      <c r="P30" s="94">
        <v>9.5E-4</v>
      </c>
      <c r="Q30" s="94">
        <v>0</v>
      </c>
      <c r="R30" s="83">
        <f>M30+N30+P30+Q30</f>
        <v>1.0029999999999999E-2</v>
      </c>
      <c r="S30" s="83">
        <f>S20</f>
        <v>3.5647999999999999E-2</v>
      </c>
      <c r="T30" s="83">
        <f>T20</f>
        <v>2.3180000000000002E-3</v>
      </c>
      <c r="U30" s="3"/>
      <c r="V30" s="3"/>
      <c r="W30" s="3"/>
      <c r="X30" s="3"/>
      <c r="Y30" s="10"/>
      <c r="Z30" s="10"/>
      <c r="AA30" s="10"/>
      <c r="AB30" s="3"/>
      <c r="AC30" s="3"/>
      <c r="AD30" s="3"/>
      <c r="AE30" s="3"/>
      <c r="AF30" s="3"/>
      <c r="AG30" s="3"/>
    </row>
    <row r="31" spans="2:33" s="3" customFormat="1" ht="14.25" customHeight="1" x14ac:dyDescent="0.2">
      <c r="B31" s="40" t="str">
        <f>B21</f>
        <v>Novembre 2023</v>
      </c>
      <c r="C31" s="51">
        <v>1</v>
      </c>
      <c r="D31" s="51" t="str">
        <f t="shared" ref="C31:E31" si="4">IF(D21=0,"",D21)</f>
        <v/>
      </c>
      <c r="E31" s="51" t="str">
        <f t="shared" si="4"/>
        <v/>
      </c>
      <c r="F31" s="51">
        <f t="shared" ref="F31:G31" si="5">F21</f>
        <v>1.1051699999999999E-2</v>
      </c>
      <c r="G31" s="133">
        <f t="shared" si="5"/>
        <v>0</v>
      </c>
      <c r="H31" s="135"/>
      <c r="I31" s="81"/>
      <c r="J31" s="146" t="str">
        <f>IF(J21&gt;0,J21,"")</f>
        <v>disp. da 1/12/2023</v>
      </c>
      <c r="K31" s="146" t="str">
        <f t="shared" si="3"/>
        <v>disp. da 1/12/2023</v>
      </c>
      <c r="L31" s="146" t="str">
        <f t="shared" si="3"/>
        <v>disp. da 1/12/2023</v>
      </c>
      <c r="M31" s="95"/>
      <c r="N31" s="95"/>
      <c r="O31" s="95"/>
      <c r="P31" s="95"/>
      <c r="Q31" s="95"/>
      <c r="R31" s="84"/>
      <c r="S31" s="84"/>
      <c r="T31" s="84"/>
      <c r="Y31" s="10"/>
      <c r="Z31" s="10"/>
      <c r="AA31" s="10"/>
    </row>
    <row r="32" spans="2:33" s="3" customFormat="1" ht="14.25" customHeight="1" x14ac:dyDescent="0.2">
      <c r="B32" s="40" t="str">
        <f>B22</f>
        <v>Dicembre 2023</v>
      </c>
      <c r="C32" s="51" t="str">
        <f t="shared" ref="C32:E32" si="6">IF(C22=0,"",C22)</f>
        <v/>
      </c>
      <c r="D32" s="51" t="str">
        <f t="shared" si="6"/>
        <v/>
      </c>
      <c r="E32" s="51" t="str">
        <f t="shared" si="6"/>
        <v/>
      </c>
      <c r="F32" s="51">
        <f t="shared" ref="F32:G32" si="7">F22</f>
        <v>1.3140600000000001E-2</v>
      </c>
      <c r="G32" s="134">
        <f t="shared" si="7"/>
        <v>0</v>
      </c>
      <c r="H32" s="136"/>
      <c r="I32" s="82"/>
      <c r="J32" s="146" t="str">
        <f t="shared" ref="J32:L32" si="8">IF(J22&gt;0,J22,"")</f>
        <v>disp. da 1/1/2024</v>
      </c>
      <c r="K32" s="146" t="str">
        <f t="shared" si="8"/>
        <v>disp. da 1/1/2024</v>
      </c>
      <c r="L32" s="146" t="str">
        <f t="shared" si="8"/>
        <v>disp. da 1/1/2024</v>
      </c>
      <c r="M32" s="96"/>
      <c r="N32" s="96"/>
      <c r="O32" s="96"/>
      <c r="P32" s="96"/>
      <c r="Q32" s="96"/>
      <c r="R32" s="85"/>
      <c r="S32" s="85"/>
      <c r="T32" s="85"/>
      <c r="Y32" s="10"/>
      <c r="Z32" s="10"/>
      <c r="AA32" s="10"/>
    </row>
    <row r="33" spans="2:33" s="3" customFormat="1" ht="14.25" customHeight="1" x14ac:dyDescent="0.2">
      <c r="B33" s="22" t="s">
        <v>19</v>
      </c>
      <c r="C33" s="52" t="str">
        <f t="shared" ref="C33:G33" si="9">C23</f>
        <v xml:space="preserve">- </v>
      </c>
      <c r="D33" s="52" t="str">
        <f t="shared" si="9"/>
        <v xml:space="preserve">- </v>
      </c>
      <c r="E33" s="52" t="str">
        <f t="shared" si="9"/>
        <v xml:space="preserve">- </v>
      </c>
      <c r="F33" s="52" t="str">
        <f t="shared" si="9"/>
        <v xml:space="preserve">- </v>
      </c>
      <c r="G33" s="53" t="str">
        <f t="shared" si="9"/>
        <v xml:space="preserve">- </v>
      </c>
      <c r="H33" s="52" t="str">
        <f t="shared" ref="H33:I33" si="10">H23</f>
        <v xml:space="preserve">- </v>
      </c>
      <c r="I33" s="52">
        <f t="shared" si="10"/>
        <v>28.022400000000001</v>
      </c>
      <c r="J33" s="113">
        <f>I33</f>
        <v>28.022400000000001</v>
      </c>
      <c r="K33" s="114"/>
      <c r="L33" s="115"/>
      <c r="M33" s="54">
        <v>4.6057999999999995</v>
      </c>
      <c r="N33" s="55" t="s">
        <v>12</v>
      </c>
      <c r="O33" s="54">
        <v>20.461199999999998</v>
      </c>
      <c r="P33" s="52" t="s">
        <v>12</v>
      </c>
      <c r="Q33" s="56">
        <v>0</v>
      </c>
      <c r="R33" s="57">
        <f>M33+O33+Q33</f>
        <v>25.066999999999997</v>
      </c>
      <c r="S33" s="57">
        <f>S23</f>
        <v>11.5176</v>
      </c>
      <c r="T33" s="57">
        <f>T23</f>
        <v>5.7935999999999996</v>
      </c>
      <c r="Y33" s="10"/>
      <c r="Z33" s="10"/>
      <c r="AA33" s="10"/>
    </row>
    <row r="34" spans="2:33" s="3" customFormat="1" ht="14.25" customHeight="1" x14ac:dyDescent="0.2">
      <c r="B34" s="22" t="s">
        <v>20</v>
      </c>
      <c r="C34" s="52" t="str">
        <f t="shared" ref="C34:G34" si="11">C24</f>
        <v xml:space="preserve">- </v>
      </c>
      <c r="D34" s="52" t="str">
        <f t="shared" si="11"/>
        <v xml:space="preserve">- </v>
      </c>
      <c r="E34" s="52" t="str">
        <f t="shared" si="11"/>
        <v xml:space="preserve">- </v>
      </c>
      <c r="F34" s="52" t="str">
        <f t="shared" si="11"/>
        <v xml:space="preserve">- </v>
      </c>
      <c r="G34" s="52" t="str">
        <f t="shared" si="11"/>
        <v xml:space="preserve">- </v>
      </c>
      <c r="H34" s="52" t="str">
        <f t="shared" ref="H34:I34" si="12">H24</f>
        <v xml:space="preserve">- </v>
      </c>
      <c r="I34" s="52" t="str">
        <f t="shared" si="12"/>
        <v xml:space="preserve">- </v>
      </c>
      <c r="J34" s="116" t="s">
        <v>12</v>
      </c>
      <c r="K34" s="117"/>
      <c r="L34" s="118"/>
      <c r="M34" s="58">
        <v>27.229400000000002</v>
      </c>
      <c r="N34" s="55" t="s">
        <v>12</v>
      </c>
      <c r="O34" s="52" t="s">
        <v>12</v>
      </c>
      <c r="P34" s="52" t="s">
        <v>12</v>
      </c>
      <c r="Q34" s="52" t="s">
        <v>12</v>
      </c>
      <c r="R34" s="57">
        <f>M34</f>
        <v>27.229400000000002</v>
      </c>
      <c r="S34" s="62">
        <v>12.511200000000001</v>
      </c>
      <c r="T34" s="63">
        <v>6.2952000000000004</v>
      </c>
      <c r="Y34" s="10"/>
      <c r="Z34" s="10"/>
      <c r="AA34" s="10"/>
    </row>
    <row r="35" spans="2:33" ht="25.5" customHeight="1" x14ac:dyDescent="0.2">
      <c r="B35" s="23" t="s">
        <v>16</v>
      </c>
      <c r="C35" s="12"/>
      <c r="D35" s="12"/>
      <c r="E35" s="12"/>
      <c r="F35" s="12"/>
      <c r="G35" s="12"/>
      <c r="H35" s="12"/>
      <c r="I35" s="12"/>
      <c r="J35" s="73" t="s">
        <v>17</v>
      </c>
      <c r="K35" s="74"/>
      <c r="L35" s="74"/>
      <c r="M35" s="74"/>
      <c r="N35" s="74"/>
      <c r="O35" s="74"/>
      <c r="P35" s="74"/>
      <c r="Q35" s="74"/>
      <c r="R35" s="74"/>
      <c r="S35" s="74"/>
      <c r="T35" s="75"/>
    </row>
    <row r="37" spans="2:33" ht="14.25" customHeight="1" x14ac:dyDescent="0.2">
      <c r="B37" s="65" t="s">
        <v>34</v>
      </c>
      <c r="C37" s="16"/>
      <c r="D37" s="16"/>
      <c r="E37" s="16"/>
      <c r="F37" s="16"/>
      <c r="G37" s="16"/>
      <c r="H37" s="16"/>
      <c r="I37" s="16"/>
    </row>
    <row r="38" spans="2:33" s="3" customFormat="1" ht="23.25" customHeight="1" x14ac:dyDescent="0.2">
      <c r="B38" s="42" t="str">
        <f>B28</f>
        <v>1 Ottobre - 31 dicembre 2023</v>
      </c>
      <c r="C38" s="107" t="s">
        <v>38</v>
      </c>
      <c r="D38" s="108"/>
      <c r="E38" s="109"/>
      <c r="F38" s="43" t="s">
        <v>39</v>
      </c>
      <c r="G38" s="43" t="s">
        <v>40</v>
      </c>
      <c r="H38" s="43" t="s">
        <v>41</v>
      </c>
      <c r="I38" s="66" t="s">
        <v>42</v>
      </c>
      <c r="J38" s="110" t="s">
        <v>10</v>
      </c>
      <c r="K38" s="111"/>
      <c r="L38" s="112"/>
      <c r="M38" s="86" t="s">
        <v>13</v>
      </c>
      <c r="N38" s="86" t="s">
        <v>14</v>
      </c>
      <c r="O38" s="86" t="s">
        <v>15</v>
      </c>
      <c r="P38" s="88" t="s">
        <v>0</v>
      </c>
      <c r="Q38" s="88" t="s">
        <v>1</v>
      </c>
      <c r="R38" s="90" t="s">
        <v>11</v>
      </c>
      <c r="S38" s="92" t="s">
        <v>29</v>
      </c>
      <c r="T38" s="93"/>
    </row>
    <row r="39" spans="2:33" s="3" customFormat="1" ht="18.75" x14ac:dyDescent="0.2">
      <c r="B39" s="17" t="s">
        <v>18</v>
      </c>
      <c r="C39" s="6" t="s">
        <v>2</v>
      </c>
      <c r="D39" s="6" t="s">
        <v>3</v>
      </c>
      <c r="E39" s="6" t="s">
        <v>4</v>
      </c>
      <c r="F39" s="18"/>
      <c r="G39" s="18"/>
      <c r="H39" s="18"/>
      <c r="I39" s="18"/>
      <c r="J39" s="19" t="s">
        <v>2</v>
      </c>
      <c r="K39" s="20" t="s">
        <v>3</v>
      </c>
      <c r="L39" s="21" t="s">
        <v>4</v>
      </c>
      <c r="M39" s="87"/>
      <c r="N39" s="87"/>
      <c r="O39" s="87"/>
      <c r="P39" s="89"/>
      <c r="Q39" s="89"/>
      <c r="R39" s="91"/>
      <c r="S39" s="64" t="s">
        <v>27</v>
      </c>
      <c r="T39" s="64" t="s">
        <v>28</v>
      </c>
    </row>
    <row r="40" spans="2:33" s="5" customFormat="1" ht="14.25" customHeight="1" x14ac:dyDescent="0.2">
      <c r="B40" s="40" t="str">
        <f>B30</f>
        <v>Ottobre 2023</v>
      </c>
      <c r="C40" s="44" t="str">
        <f>IF(C30=0,"",C30)</f>
        <v/>
      </c>
      <c r="D40" s="44" t="str">
        <f t="shared" ref="D40:E40" si="13">IF(D30=0,"",D30)</f>
        <v/>
      </c>
      <c r="E40" s="44" t="str">
        <f t="shared" si="13"/>
        <v/>
      </c>
      <c r="F40" s="44">
        <f t="shared" ref="F40:H40" si="14">F30</f>
        <v>1.0619399999999999E-2</v>
      </c>
      <c r="G40" s="98">
        <f t="shared" si="14"/>
        <v>4.4999999999999999E-4</v>
      </c>
      <c r="H40" s="101">
        <f t="shared" si="14"/>
        <v>8.4999999999999995E-4</v>
      </c>
      <c r="I40" s="79"/>
      <c r="J40" s="146" t="str">
        <f>IF(J30&gt;0,J30,"")</f>
        <v>disp. da 1/11/2023</v>
      </c>
      <c r="K40" s="146" t="str">
        <f t="shared" ref="K40:L40" si="15">IF(K30&gt;0,K30,"")</f>
        <v>disp. da 1/11/2023</v>
      </c>
      <c r="L40" s="146" t="str">
        <f t="shared" si="15"/>
        <v>disp. da 1/11/2023</v>
      </c>
      <c r="M40" s="103">
        <v>5.9999999999999995E-4</v>
      </c>
      <c r="N40" s="103">
        <v>8.4799999999999997E-3</v>
      </c>
      <c r="O40" s="106" t="s">
        <v>12</v>
      </c>
      <c r="P40" s="103">
        <v>9.5E-4</v>
      </c>
      <c r="Q40" s="103">
        <v>0</v>
      </c>
      <c r="R40" s="76">
        <f>M40+N40+P40+Q40</f>
        <v>1.0029999999999999E-2</v>
      </c>
      <c r="S40" s="83">
        <f>S30</f>
        <v>3.5647999999999999E-2</v>
      </c>
      <c r="T40" s="83">
        <f>T30</f>
        <v>2.3180000000000002E-3</v>
      </c>
      <c r="U40" s="3"/>
      <c r="V40" s="3"/>
      <c r="W40" s="3"/>
      <c r="X40" s="3"/>
      <c r="Y40" s="11"/>
      <c r="Z40" s="11"/>
      <c r="AA40" s="11"/>
      <c r="AB40" s="3"/>
      <c r="AC40" s="3"/>
      <c r="AD40" s="3"/>
      <c r="AE40" s="3"/>
      <c r="AF40" s="3"/>
      <c r="AG40" s="3"/>
    </row>
    <row r="41" spans="2:33" s="3" customFormat="1" ht="14.25" customHeight="1" x14ac:dyDescent="0.2">
      <c r="B41" s="40" t="str">
        <f>B31</f>
        <v>Novembre 2023</v>
      </c>
      <c r="C41" s="44">
        <f t="shared" ref="C41:E41" si="16">IF(C31=0,"",C31)</f>
        <v>1</v>
      </c>
      <c r="D41" s="44" t="str">
        <f t="shared" si="16"/>
        <v/>
      </c>
      <c r="E41" s="44" t="str">
        <f t="shared" si="16"/>
        <v/>
      </c>
      <c r="F41" s="44">
        <f t="shared" ref="F41:G41" si="17">F31</f>
        <v>1.1051699999999999E-2</v>
      </c>
      <c r="G41" s="99">
        <f t="shared" si="17"/>
        <v>0</v>
      </c>
      <c r="H41" s="101"/>
      <c r="I41" s="79"/>
      <c r="J41" s="145" t="str">
        <f t="shared" ref="J41:L41" si="18">IF(J31&gt;0,J31,"")</f>
        <v>disp. da 1/12/2023</v>
      </c>
      <c r="K41" s="145" t="str">
        <f t="shared" si="18"/>
        <v>disp. da 1/12/2023</v>
      </c>
      <c r="L41" s="145" t="str">
        <f t="shared" si="18"/>
        <v>disp. da 1/12/2023</v>
      </c>
      <c r="M41" s="104"/>
      <c r="N41" s="104"/>
      <c r="O41" s="104"/>
      <c r="P41" s="104"/>
      <c r="Q41" s="104"/>
      <c r="R41" s="77"/>
      <c r="S41" s="84"/>
      <c r="T41" s="84"/>
      <c r="Y41" s="11"/>
      <c r="Z41" s="11"/>
      <c r="AA41" s="11"/>
    </row>
    <row r="42" spans="2:33" s="3" customFormat="1" ht="14.25" customHeight="1" x14ac:dyDescent="0.2">
      <c r="B42" s="40" t="str">
        <f>B32</f>
        <v>Dicembre 2023</v>
      </c>
      <c r="C42" s="44" t="str">
        <f t="shared" ref="C42:E42" si="19">IF(C32=0,"",C32)</f>
        <v/>
      </c>
      <c r="D42" s="44" t="str">
        <f t="shared" si="19"/>
        <v/>
      </c>
      <c r="E42" s="44" t="str">
        <f t="shared" si="19"/>
        <v/>
      </c>
      <c r="F42" s="44">
        <f t="shared" ref="F42:G42" si="20">F32</f>
        <v>1.3140600000000001E-2</v>
      </c>
      <c r="G42" s="100">
        <f t="shared" si="20"/>
        <v>0</v>
      </c>
      <c r="H42" s="102"/>
      <c r="I42" s="80"/>
      <c r="J42" s="145" t="str">
        <f t="shared" ref="J42:L42" si="21">IF(J32&gt;0,J32,"")</f>
        <v>disp. da 1/1/2024</v>
      </c>
      <c r="K42" s="145" t="str">
        <f t="shared" si="21"/>
        <v>disp. da 1/1/2024</v>
      </c>
      <c r="L42" s="145" t="str">
        <f t="shared" si="21"/>
        <v>disp. da 1/1/2024</v>
      </c>
      <c r="M42" s="105"/>
      <c r="N42" s="105"/>
      <c r="O42" s="105"/>
      <c r="P42" s="105"/>
      <c r="Q42" s="105"/>
      <c r="R42" s="78"/>
      <c r="S42" s="85"/>
      <c r="T42" s="85"/>
      <c r="Y42" s="11"/>
      <c r="Z42" s="11"/>
      <c r="AA42" s="11"/>
    </row>
    <row r="43" spans="2:33" s="3" customFormat="1" ht="14.25" customHeight="1" x14ac:dyDescent="0.2">
      <c r="B43" s="22" t="s">
        <v>19</v>
      </c>
      <c r="C43" s="45" t="str">
        <f t="shared" ref="C43:G43" si="22">C33</f>
        <v xml:space="preserve">- </v>
      </c>
      <c r="D43" s="45" t="str">
        <f t="shared" si="22"/>
        <v xml:space="preserve">- </v>
      </c>
      <c r="E43" s="45" t="str">
        <f t="shared" si="22"/>
        <v xml:space="preserve">- </v>
      </c>
      <c r="F43" s="45" t="str">
        <f t="shared" si="22"/>
        <v xml:space="preserve">- </v>
      </c>
      <c r="G43" s="46" t="str">
        <f t="shared" si="22"/>
        <v xml:space="preserve">- </v>
      </c>
      <c r="H43" s="45" t="str">
        <f t="shared" ref="H43:I43" si="23">H33</f>
        <v xml:space="preserve">- </v>
      </c>
      <c r="I43" s="45">
        <f t="shared" si="23"/>
        <v>28.022400000000001</v>
      </c>
      <c r="J43" s="67">
        <f>I43</f>
        <v>28.022400000000001</v>
      </c>
      <c r="K43" s="68"/>
      <c r="L43" s="69"/>
      <c r="M43" s="47">
        <v>4.6057999999999995</v>
      </c>
      <c r="N43" s="48" t="s">
        <v>12</v>
      </c>
      <c r="O43" s="47">
        <v>20.461199999999998</v>
      </c>
      <c r="P43" s="45" t="s">
        <v>12</v>
      </c>
      <c r="Q43" s="49">
        <v>0</v>
      </c>
      <c r="R43" s="50">
        <f>M43+O43+Q43</f>
        <v>25.066999999999997</v>
      </c>
      <c r="S43" s="57">
        <f>S33</f>
        <v>11.5176</v>
      </c>
      <c r="T43" s="57">
        <f>T33</f>
        <v>5.7935999999999996</v>
      </c>
      <c r="Y43" s="11"/>
      <c r="Z43" s="11"/>
      <c r="AA43" s="11"/>
    </row>
    <row r="44" spans="2:33" s="3" customFormat="1" ht="14.25" customHeight="1" x14ac:dyDescent="0.2">
      <c r="B44" s="22" t="s">
        <v>20</v>
      </c>
      <c r="C44" s="45" t="str">
        <f t="shared" ref="C44:I44" si="24">C34</f>
        <v xml:space="preserve">- </v>
      </c>
      <c r="D44" s="45" t="str">
        <f t="shared" si="24"/>
        <v xml:space="preserve">- </v>
      </c>
      <c r="E44" s="45" t="str">
        <f t="shared" si="24"/>
        <v xml:space="preserve">- </v>
      </c>
      <c r="F44" s="45" t="str">
        <f t="shared" si="24"/>
        <v xml:space="preserve">- </v>
      </c>
      <c r="G44" s="45" t="str">
        <f t="shared" si="24"/>
        <v xml:space="preserve">- </v>
      </c>
      <c r="H44" s="45" t="str">
        <f t="shared" si="24"/>
        <v xml:space="preserve">- </v>
      </c>
      <c r="I44" s="45" t="str">
        <f t="shared" si="24"/>
        <v xml:space="preserve">- </v>
      </c>
      <c r="J44" s="70" t="s">
        <v>12</v>
      </c>
      <c r="K44" s="71"/>
      <c r="L44" s="72"/>
      <c r="M44" s="47">
        <v>30.271799999999999</v>
      </c>
      <c r="N44" s="48" t="s">
        <v>12</v>
      </c>
      <c r="O44" s="45" t="s">
        <v>12</v>
      </c>
      <c r="P44" s="45" t="s">
        <v>12</v>
      </c>
      <c r="Q44" s="45" t="s">
        <v>12</v>
      </c>
      <c r="R44" s="50">
        <f>M44</f>
        <v>30.271799999999999</v>
      </c>
      <c r="S44" s="62">
        <v>13.9092</v>
      </c>
      <c r="T44" s="63">
        <v>6.9972000000000003</v>
      </c>
      <c r="Y44" s="11"/>
      <c r="Z44" s="11"/>
      <c r="AA44" s="11"/>
    </row>
    <row r="45" spans="2:33" ht="25.5" customHeight="1" x14ac:dyDescent="0.2">
      <c r="B45" s="23" t="s">
        <v>16</v>
      </c>
      <c r="C45" s="12"/>
      <c r="D45" s="12"/>
      <c r="E45" s="12"/>
      <c r="F45" s="12"/>
      <c r="G45" s="12"/>
      <c r="H45" s="12"/>
      <c r="I45" s="12"/>
      <c r="J45" s="73" t="s">
        <v>17</v>
      </c>
      <c r="K45" s="74"/>
      <c r="L45" s="74"/>
      <c r="M45" s="74"/>
      <c r="N45" s="74"/>
      <c r="O45" s="74"/>
      <c r="P45" s="74"/>
      <c r="Q45" s="74"/>
      <c r="R45" s="74"/>
      <c r="S45" s="74"/>
      <c r="T45" s="75"/>
    </row>
    <row r="47" spans="2:33" ht="14.25" customHeight="1" x14ac:dyDescent="0.2">
      <c r="B47" s="65" t="s">
        <v>35</v>
      </c>
      <c r="C47" s="16"/>
      <c r="D47" s="16"/>
      <c r="E47" s="16"/>
      <c r="F47" s="16"/>
      <c r="G47" s="16"/>
      <c r="H47" s="16"/>
      <c r="I47" s="16"/>
    </row>
    <row r="48" spans="2:33" s="3" customFormat="1" ht="23.25" customHeight="1" x14ac:dyDescent="0.2">
      <c r="B48" s="42" t="str">
        <f>B38</f>
        <v>1 Ottobre - 31 dicembre 2023</v>
      </c>
      <c r="C48" s="107" t="s">
        <v>38</v>
      </c>
      <c r="D48" s="108"/>
      <c r="E48" s="109"/>
      <c r="F48" s="43" t="s">
        <v>39</v>
      </c>
      <c r="G48" s="43" t="s">
        <v>40</v>
      </c>
      <c r="H48" s="43" t="s">
        <v>41</v>
      </c>
      <c r="I48" s="66" t="s">
        <v>42</v>
      </c>
      <c r="J48" s="110" t="s">
        <v>10</v>
      </c>
      <c r="K48" s="111"/>
      <c r="L48" s="112"/>
      <c r="M48" s="86" t="s">
        <v>13</v>
      </c>
      <c r="N48" s="86" t="s">
        <v>14</v>
      </c>
      <c r="O48" s="86" t="s">
        <v>15</v>
      </c>
      <c r="P48" s="88" t="s">
        <v>0</v>
      </c>
      <c r="Q48" s="88" t="s">
        <v>1</v>
      </c>
      <c r="R48" s="90" t="s">
        <v>11</v>
      </c>
      <c r="S48" s="92" t="s">
        <v>29</v>
      </c>
      <c r="T48" s="93"/>
    </row>
    <row r="49" spans="2:33" s="3" customFormat="1" ht="18.75" x14ac:dyDescent="0.2">
      <c r="B49" s="17" t="s">
        <v>18</v>
      </c>
      <c r="C49" s="6" t="s">
        <v>2</v>
      </c>
      <c r="D49" s="6" t="s">
        <v>3</v>
      </c>
      <c r="E49" s="6" t="s">
        <v>4</v>
      </c>
      <c r="F49" s="24"/>
      <c r="G49" s="24"/>
      <c r="H49" s="24"/>
      <c r="I49" s="24"/>
      <c r="J49" s="19" t="s">
        <v>2</v>
      </c>
      <c r="K49" s="20" t="s">
        <v>3</v>
      </c>
      <c r="L49" s="21" t="s">
        <v>4</v>
      </c>
      <c r="M49" s="87"/>
      <c r="N49" s="87"/>
      <c r="O49" s="87"/>
      <c r="P49" s="89"/>
      <c r="Q49" s="89"/>
      <c r="R49" s="91"/>
      <c r="S49" s="64" t="s">
        <v>27</v>
      </c>
      <c r="T49" s="64" t="s">
        <v>28</v>
      </c>
    </row>
    <row r="50" spans="2:33" s="5" customFormat="1" ht="14.25" customHeight="1" x14ac:dyDescent="0.2">
      <c r="B50" s="40" t="str">
        <f>B40</f>
        <v>Ottobre 2023</v>
      </c>
      <c r="C50" s="44" t="str">
        <f>IF(C40=0,"",C40)</f>
        <v/>
      </c>
      <c r="D50" s="44" t="str">
        <f t="shared" ref="D50:E50" si="25">IF(D40=0,"",D40)</f>
        <v/>
      </c>
      <c r="E50" s="44" t="str">
        <f t="shared" si="25"/>
        <v/>
      </c>
      <c r="F50" s="44">
        <f t="shared" ref="F50:H50" si="26">F40</f>
        <v>1.0619399999999999E-2</v>
      </c>
      <c r="G50" s="98">
        <f t="shared" si="26"/>
        <v>4.4999999999999999E-4</v>
      </c>
      <c r="H50" s="101">
        <f t="shared" si="26"/>
        <v>8.4999999999999995E-4</v>
      </c>
      <c r="I50" s="79"/>
      <c r="J50" s="146" t="str">
        <f>IF(J40&gt;0,J40,"")</f>
        <v>disp. da 1/11/2023</v>
      </c>
      <c r="K50" s="146" t="str">
        <f t="shared" ref="K50:L50" si="27">IF(K40&gt;0,K40,"")</f>
        <v>disp. da 1/11/2023</v>
      </c>
      <c r="L50" s="146" t="str">
        <f t="shared" si="27"/>
        <v>disp. da 1/11/2023</v>
      </c>
      <c r="M50" s="103">
        <v>5.9999999999999995E-4</v>
      </c>
      <c r="N50" s="103">
        <v>8.4799999999999997E-3</v>
      </c>
      <c r="O50" s="106" t="s">
        <v>12</v>
      </c>
      <c r="P50" s="103">
        <v>9.5E-4</v>
      </c>
      <c r="Q50" s="103">
        <v>0</v>
      </c>
      <c r="R50" s="76">
        <f>M50+N50+P50+Q50</f>
        <v>1.0029999999999999E-2</v>
      </c>
      <c r="S50" s="83">
        <f>S40</f>
        <v>3.5647999999999999E-2</v>
      </c>
      <c r="T50" s="83">
        <f>T40</f>
        <v>2.3180000000000002E-3</v>
      </c>
      <c r="U50" s="3"/>
      <c r="V50" s="3"/>
      <c r="W50" s="3"/>
      <c r="X50" s="3"/>
      <c r="Y50" s="11"/>
      <c r="Z50" s="11"/>
      <c r="AA50" s="11"/>
      <c r="AB50" s="3"/>
      <c r="AC50" s="3"/>
      <c r="AD50" s="3"/>
      <c r="AE50" s="3"/>
      <c r="AF50" s="3"/>
      <c r="AG50" s="3"/>
    </row>
    <row r="51" spans="2:33" s="3" customFormat="1" ht="14.25" customHeight="1" x14ac:dyDescent="0.2">
      <c r="B51" s="40" t="str">
        <f>B41</f>
        <v>Novembre 2023</v>
      </c>
      <c r="C51" s="44">
        <f t="shared" ref="C51:E51" si="28">IF(C41=0,"",C41)</f>
        <v>1</v>
      </c>
      <c r="D51" s="44" t="str">
        <f t="shared" si="28"/>
        <v/>
      </c>
      <c r="E51" s="44" t="str">
        <f t="shared" si="28"/>
        <v/>
      </c>
      <c r="F51" s="44">
        <f t="shared" ref="F51:G51" si="29">F41</f>
        <v>1.1051699999999999E-2</v>
      </c>
      <c r="G51" s="99">
        <f t="shared" si="29"/>
        <v>0</v>
      </c>
      <c r="H51" s="101"/>
      <c r="I51" s="79"/>
      <c r="J51" s="145" t="str">
        <f t="shared" ref="J51:L51" si="30">IF(J41&gt;0,J41,"")</f>
        <v>disp. da 1/12/2023</v>
      </c>
      <c r="K51" s="145" t="str">
        <f t="shared" si="30"/>
        <v>disp. da 1/12/2023</v>
      </c>
      <c r="L51" s="145" t="str">
        <f t="shared" si="30"/>
        <v>disp. da 1/12/2023</v>
      </c>
      <c r="M51" s="104"/>
      <c r="N51" s="104"/>
      <c r="O51" s="104"/>
      <c r="P51" s="104"/>
      <c r="Q51" s="104"/>
      <c r="R51" s="77"/>
      <c r="S51" s="84"/>
      <c r="T51" s="84"/>
      <c r="Y51" s="11"/>
      <c r="Z51" s="11"/>
      <c r="AA51" s="11"/>
    </row>
    <row r="52" spans="2:33" s="3" customFormat="1" ht="14.25" customHeight="1" x14ac:dyDescent="0.2">
      <c r="B52" s="40" t="str">
        <f>B42</f>
        <v>Dicembre 2023</v>
      </c>
      <c r="C52" s="44" t="str">
        <f t="shared" ref="C52:E52" si="31">IF(C42=0,"",C42)</f>
        <v/>
      </c>
      <c r="D52" s="44" t="str">
        <f t="shared" si="31"/>
        <v/>
      </c>
      <c r="E52" s="44" t="str">
        <f t="shared" si="31"/>
        <v/>
      </c>
      <c r="F52" s="44">
        <f t="shared" ref="F52:G52" si="32">F42</f>
        <v>1.3140600000000001E-2</v>
      </c>
      <c r="G52" s="100">
        <f t="shared" si="32"/>
        <v>0</v>
      </c>
      <c r="H52" s="102"/>
      <c r="I52" s="80"/>
      <c r="J52" s="145" t="str">
        <f t="shared" ref="J52:L52" si="33">IF(J42&gt;0,J42,"")</f>
        <v>disp. da 1/1/2024</v>
      </c>
      <c r="K52" s="145" t="str">
        <f t="shared" si="33"/>
        <v>disp. da 1/1/2024</v>
      </c>
      <c r="L52" s="145" t="str">
        <f t="shared" si="33"/>
        <v>disp. da 1/1/2024</v>
      </c>
      <c r="M52" s="105"/>
      <c r="N52" s="105"/>
      <c r="O52" s="105"/>
      <c r="P52" s="105"/>
      <c r="Q52" s="105"/>
      <c r="R52" s="78"/>
      <c r="S52" s="85"/>
      <c r="T52" s="85"/>
      <c r="Y52" s="11"/>
      <c r="Z52" s="11"/>
      <c r="AA52" s="11"/>
    </row>
    <row r="53" spans="2:33" s="3" customFormat="1" ht="14.25" customHeight="1" x14ac:dyDescent="0.2">
      <c r="B53" s="22" t="s">
        <v>19</v>
      </c>
      <c r="C53" s="45" t="str">
        <f t="shared" ref="C53:G53" si="34">C43</f>
        <v xml:space="preserve">- </v>
      </c>
      <c r="D53" s="45" t="str">
        <f t="shared" si="34"/>
        <v xml:space="preserve">- </v>
      </c>
      <c r="E53" s="45" t="str">
        <f t="shared" si="34"/>
        <v xml:space="preserve">- </v>
      </c>
      <c r="F53" s="45" t="str">
        <f t="shared" si="34"/>
        <v xml:space="preserve">- </v>
      </c>
      <c r="G53" s="46" t="str">
        <f t="shared" si="34"/>
        <v xml:space="preserve">- </v>
      </c>
      <c r="H53" s="45" t="str">
        <f t="shared" ref="H53:I53" si="35">H43</f>
        <v xml:space="preserve">- </v>
      </c>
      <c r="I53" s="45">
        <f t="shared" si="35"/>
        <v>28.022400000000001</v>
      </c>
      <c r="J53" s="67">
        <f>I53</f>
        <v>28.022400000000001</v>
      </c>
      <c r="K53" s="68"/>
      <c r="L53" s="69"/>
      <c r="M53" s="47">
        <v>5.0663999999999998</v>
      </c>
      <c r="N53" s="48" t="s">
        <v>12</v>
      </c>
      <c r="O53" s="47">
        <v>20.461199999999998</v>
      </c>
      <c r="P53" s="45" t="s">
        <v>12</v>
      </c>
      <c r="Q53" s="49">
        <v>0</v>
      </c>
      <c r="R53" s="50">
        <f>M53+O53+Q53</f>
        <v>25.5276</v>
      </c>
      <c r="S53" s="57">
        <v>11.73</v>
      </c>
      <c r="T53" s="57">
        <v>5.9004000000000003</v>
      </c>
      <c r="Y53" s="11"/>
      <c r="Z53" s="11"/>
      <c r="AA53" s="11"/>
    </row>
    <row r="54" spans="2:33" s="3" customFormat="1" ht="14.25" customHeight="1" x14ac:dyDescent="0.2">
      <c r="B54" s="22" t="s">
        <v>20</v>
      </c>
      <c r="C54" s="45" t="str">
        <f t="shared" ref="C54:I54" si="36">C44</f>
        <v xml:space="preserve">- </v>
      </c>
      <c r="D54" s="45" t="str">
        <f t="shared" si="36"/>
        <v xml:space="preserve">- </v>
      </c>
      <c r="E54" s="45" t="str">
        <f t="shared" si="36"/>
        <v xml:space="preserve">- </v>
      </c>
      <c r="F54" s="45" t="str">
        <f t="shared" si="36"/>
        <v xml:space="preserve">- </v>
      </c>
      <c r="G54" s="45" t="str">
        <f t="shared" si="36"/>
        <v xml:space="preserve">- </v>
      </c>
      <c r="H54" s="45" t="str">
        <f t="shared" si="36"/>
        <v xml:space="preserve">- </v>
      </c>
      <c r="I54" s="45" t="str">
        <f t="shared" si="36"/>
        <v xml:space="preserve">- </v>
      </c>
      <c r="J54" s="70" t="s">
        <v>12</v>
      </c>
      <c r="K54" s="71"/>
      <c r="L54" s="72"/>
      <c r="M54" s="47">
        <v>30.271799999999999</v>
      </c>
      <c r="N54" s="48" t="s">
        <v>12</v>
      </c>
      <c r="O54" s="45" t="s">
        <v>12</v>
      </c>
      <c r="P54" s="45" t="s">
        <v>12</v>
      </c>
      <c r="Q54" s="45" t="s">
        <v>12</v>
      </c>
      <c r="R54" s="50">
        <f>M54</f>
        <v>30.271799999999999</v>
      </c>
      <c r="S54" s="62">
        <f>S44</f>
        <v>13.9092</v>
      </c>
      <c r="T54" s="63">
        <f>T44</f>
        <v>6.9972000000000003</v>
      </c>
      <c r="Y54" s="11"/>
      <c r="Z54" s="11"/>
      <c r="AA54" s="11"/>
    </row>
    <row r="55" spans="2:33" ht="25.5" customHeight="1" x14ac:dyDescent="0.2">
      <c r="B55" s="23" t="s">
        <v>16</v>
      </c>
      <c r="C55" s="12"/>
      <c r="D55" s="12"/>
      <c r="E55" s="12"/>
      <c r="F55" s="12"/>
      <c r="G55" s="12"/>
      <c r="H55" s="12"/>
      <c r="I55" s="12"/>
      <c r="J55" s="73" t="s">
        <v>17</v>
      </c>
      <c r="K55" s="74"/>
      <c r="L55" s="74"/>
      <c r="M55" s="74"/>
      <c r="N55" s="74"/>
      <c r="O55" s="74"/>
      <c r="P55" s="74"/>
      <c r="Q55" s="74"/>
      <c r="R55" s="74"/>
      <c r="S55" s="74"/>
      <c r="T55" s="75"/>
    </row>
    <row r="57" spans="2:33" ht="14.25" customHeight="1" x14ac:dyDescent="0.2">
      <c r="B57" s="65" t="s">
        <v>36</v>
      </c>
    </row>
    <row r="58" spans="2:33" s="3" customFormat="1" ht="23.25" customHeight="1" x14ac:dyDescent="0.2">
      <c r="B58" s="42" t="str">
        <f>B48</f>
        <v>1 Ottobre - 31 dicembre 2023</v>
      </c>
      <c r="C58" s="107" t="s">
        <v>38</v>
      </c>
      <c r="D58" s="108"/>
      <c r="E58" s="109"/>
      <c r="F58" s="43" t="s">
        <v>39</v>
      </c>
      <c r="G58" s="43" t="s">
        <v>40</v>
      </c>
      <c r="H58" s="43" t="s">
        <v>41</v>
      </c>
      <c r="I58" s="66" t="s">
        <v>42</v>
      </c>
      <c r="J58" s="110" t="s">
        <v>10</v>
      </c>
      <c r="K58" s="111"/>
      <c r="L58" s="112"/>
      <c r="M58" s="86" t="s">
        <v>13</v>
      </c>
      <c r="N58" s="86" t="s">
        <v>14</v>
      </c>
      <c r="O58" s="86" t="s">
        <v>15</v>
      </c>
      <c r="P58" s="88" t="s">
        <v>0</v>
      </c>
      <c r="Q58" s="88" t="s">
        <v>1</v>
      </c>
      <c r="R58" s="90" t="s">
        <v>11</v>
      </c>
      <c r="S58" s="92" t="s">
        <v>29</v>
      </c>
      <c r="T58" s="93"/>
    </row>
    <row r="59" spans="2:33" s="3" customFormat="1" ht="18.75" x14ac:dyDescent="0.2">
      <c r="B59" s="17" t="s">
        <v>18</v>
      </c>
      <c r="C59" s="6" t="s">
        <v>2</v>
      </c>
      <c r="D59" s="6" t="s">
        <v>3</v>
      </c>
      <c r="E59" s="6" t="s">
        <v>4</v>
      </c>
      <c r="F59" s="18"/>
      <c r="G59" s="18"/>
      <c r="H59" s="18"/>
      <c r="I59" s="18"/>
      <c r="J59" s="19" t="s">
        <v>2</v>
      </c>
      <c r="K59" s="20" t="s">
        <v>3</v>
      </c>
      <c r="L59" s="21" t="s">
        <v>4</v>
      </c>
      <c r="M59" s="87"/>
      <c r="N59" s="87"/>
      <c r="O59" s="87"/>
      <c r="P59" s="89"/>
      <c r="Q59" s="89"/>
      <c r="R59" s="91"/>
      <c r="S59" s="64" t="s">
        <v>27</v>
      </c>
      <c r="T59" s="64" t="s">
        <v>28</v>
      </c>
    </row>
    <row r="60" spans="2:33" s="5" customFormat="1" ht="14.25" customHeight="1" x14ac:dyDescent="0.2">
      <c r="B60" s="40" t="str">
        <f>B50</f>
        <v>Ottobre 2023</v>
      </c>
      <c r="C60" s="44" t="str">
        <f>IF(C50=0,"",C50)</f>
        <v/>
      </c>
      <c r="D60" s="44" t="str">
        <f t="shared" ref="D60:E60" si="37">IF(D50=0,"",D50)</f>
        <v/>
      </c>
      <c r="E60" s="44" t="str">
        <f t="shared" si="37"/>
        <v/>
      </c>
      <c r="F60" s="44">
        <f t="shared" ref="F60:H60" si="38">F50</f>
        <v>1.0619399999999999E-2</v>
      </c>
      <c r="G60" s="98">
        <f t="shared" si="38"/>
        <v>4.4999999999999999E-4</v>
      </c>
      <c r="H60" s="101">
        <f t="shared" si="38"/>
        <v>8.4999999999999995E-4</v>
      </c>
      <c r="I60" s="79"/>
      <c r="J60" s="146" t="str">
        <f>IF(J50&gt;0,J50,"")</f>
        <v>disp. da 1/11/2023</v>
      </c>
      <c r="K60" s="146" t="str">
        <f t="shared" ref="K60:L60" si="39">IF(K50&gt;0,K50,"")</f>
        <v>disp. da 1/11/2023</v>
      </c>
      <c r="L60" s="146" t="str">
        <f t="shared" si="39"/>
        <v>disp. da 1/11/2023</v>
      </c>
      <c r="M60" s="103">
        <v>5.9999999999999995E-4</v>
      </c>
      <c r="N60" s="103">
        <v>8.4799999999999997E-3</v>
      </c>
      <c r="O60" s="106" t="s">
        <v>12</v>
      </c>
      <c r="P60" s="103">
        <v>9.5E-4</v>
      </c>
      <c r="Q60" s="103">
        <v>0</v>
      </c>
      <c r="R60" s="76">
        <f>M60+N60+P60+Q60</f>
        <v>1.0029999999999999E-2</v>
      </c>
      <c r="S60" s="83">
        <f>S50</f>
        <v>3.5647999999999999E-2</v>
      </c>
      <c r="T60" s="83">
        <f>T50</f>
        <v>2.3180000000000002E-3</v>
      </c>
      <c r="U60" s="3"/>
      <c r="V60" s="3"/>
      <c r="W60" s="3"/>
      <c r="X60" s="3"/>
      <c r="Y60" s="11"/>
      <c r="Z60" s="11"/>
      <c r="AA60" s="11"/>
      <c r="AB60" s="3"/>
      <c r="AC60" s="3"/>
      <c r="AD60" s="3"/>
      <c r="AE60" s="3"/>
      <c r="AF60" s="3"/>
      <c r="AG60" s="3"/>
    </row>
    <row r="61" spans="2:33" s="3" customFormat="1" ht="14.25" customHeight="1" x14ac:dyDescent="0.2">
      <c r="B61" s="40" t="str">
        <f>B51</f>
        <v>Novembre 2023</v>
      </c>
      <c r="C61" s="44">
        <f t="shared" ref="C61:E61" si="40">IF(C51=0,"",C51)</f>
        <v>1</v>
      </c>
      <c r="D61" s="44" t="str">
        <f t="shared" si="40"/>
        <v/>
      </c>
      <c r="E61" s="44" t="str">
        <f t="shared" si="40"/>
        <v/>
      </c>
      <c r="F61" s="44">
        <f t="shared" ref="F61:G61" si="41">F51</f>
        <v>1.1051699999999999E-2</v>
      </c>
      <c r="G61" s="99">
        <f t="shared" si="41"/>
        <v>0</v>
      </c>
      <c r="H61" s="101"/>
      <c r="I61" s="79"/>
      <c r="J61" s="145" t="str">
        <f t="shared" ref="J61:L61" si="42">IF(J51&gt;0,J51,"")</f>
        <v>disp. da 1/12/2023</v>
      </c>
      <c r="K61" s="145" t="str">
        <f t="shared" si="42"/>
        <v>disp. da 1/12/2023</v>
      </c>
      <c r="L61" s="145" t="str">
        <f t="shared" si="42"/>
        <v>disp. da 1/12/2023</v>
      </c>
      <c r="M61" s="104"/>
      <c r="N61" s="104"/>
      <c r="O61" s="104"/>
      <c r="P61" s="104"/>
      <c r="Q61" s="104"/>
      <c r="R61" s="77"/>
      <c r="S61" s="84"/>
      <c r="T61" s="84"/>
      <c r="Y61" s="11"/>
      <c r="Z61" s="11"/>
      <c r="AA61" s="11"/>
    </row>
    <row r="62" spans="2:33" s="3" customFormat="1" ht="14.25" customHeight="1" x14ac:dyDescent="0.2">
      <c r="B62" s="40" t="str">
        <f>B52</f>
        <v>Dicembre 2023</v>
      </c>
      <c r="C62" s="44" t="str">
        <f t="shared" ref="C62:E62" si="43">IF(C52=0,"",C52)</f>
        <v/>
      </c>
      <c r="D62" s="44" t="str">
        <f t="shared" si="43"/>
        <v/>
      </c>
      <c r="E62" s="44" t="str">
        <f t="shared" si="43"/>
        <v/>
      </c>
      <c r="F62" s="44">
        <f t="shared" ref="F62:G62" si="44">F52</f>
        <v>1.3140600000000001E-2</v>
      </c>
      <c r="G62" s="100">
        <f t="shared" si="44"/>
        <v>0</v>
      </c>
      <c r="H62" s="102"/>
      <c r="I62" s="80"/>
      <c r="J62" s="145" t="str">
        <f t="shared" ref="J62:L62" si="45">IF(J52&gt;0,J52,"")</f>
        <v>disp. da 1/1/2024</v>
      </c>
      <c r="K62" s="145" t="str">
        <f t="shared" si="45"/>
        <v>disp. da 1/1/2024</v>
      </c>
      <c r="L62" s="145" t="str">
        <f t="shared" si="45"/>
        <v>disp. da 1/1/2024</v>
      </c>
      <c r="M62" s="105"/>
      <c r="N62" s="105"/>
      <c r="O62" s="105"/>
      <c r="P62" s="105"/>
      <c r="Q62" s="105"/>
      <c r="R62" s="78"/>
      <c r="S62" s="85"/>
      <c r="T62" s="85"/>
      <c r="Y62" s="11"/>
      <c r="Z62" s="11"/>
      <c r="AA62" s="11"/>
    </row>
    <row r="63" spans="2:33" s="3" customFormat="1" ht="14.25" customHeight="1" x14ac:dyDescent="0.2">
      <c r="B63" s="22" t="s">
        <v>19</v>
      </c>
      <c r="C63" s="45" t="str">
        <f t="shared" ref="C63:G63" si="46">C53</f>
        <v xml:space="preserve">- </v>
      </c>
      <c r="D63" s="45" t="str">
        <f t="shared" si="46"/>
        <v xml:space="preserve">- </v>
      </c>
      <c r="E63" s="45" t="str">
        <f t="shared" si="46"/>
        <v xml:space="preserve">- </v>
      </c>
      <c r="F63" s="45" t="str">
        <f t="shared" si="46"/>
        <v xml:space="preserve">- </v>
      </c>
      <c r="G63" s="46" t="str">
        <f t="shared" si="46"/>
        <v xml:space="preserve">- </v>
      </c>
      <c r="H63" s="45" t="str">
        <f t="shared" ref="H63:I63" si="47">H53</f>
        <v xml:space="preserve">- </v>
      </c>
      <c r="I63" s="45">
        <f t="shared" si="47"/>
        <v>28.022400000000001</v>
      </c>
      <c r="J63" s="67">
        <f>I63</f>
        <v>28.022400000000001</v>
      </c>
      <c r="K63" s="68"/>
      <c r="L63" s="69"/>
      <c r="M63" s="47">
        <v>5.0663999999999998</v>
      </c>
      <c r="N63" s="48" t="s">
        <v>12</v>
      </c>
      <c r="O63" s="47">
        <v>20.461199999999998</v>
      </c>
      <c r="P63" s="45" t="s">
        <v>12</v>
      </c>
      <c r="Q63" s="49">
        <v>0</v>
      </c>
      <c r="R63" s="50">
        <f>M63+O63+Q63</f>
        <v>25.5276</v>
      </c>
      <c r="S63" s="57">
        <f>S53</f>
        <v>11.73</v>
      </c>
      <c r="T63" s="57">
        <f>T53</f>
        <v>5.9004000000000003</v>
      </c>
      <c r="Y63" s="11"/>
      <c r="Z63" s="11"/>
      <c r="AA63" s="11"/>
    </row>
    <row r="64" spans="2:33" s="3" customFormat="1" ht="14.25" customHeight="1" x14ac:dyDescent="0.2">
      <c r="B64" s="22" t="s">
        <v>20</v>
      </c>
      <c r="C64" s="45" t="str">
        <f t="shared" ref="C64:I64" si="48">C54</f>
        <v xml:space="preserve">- </v>
      </c>
      <c r="D64" s="45" t="str">
        <f t="shared" si="48"/>
        <v xml:space="preserve">- </v>
      </c>
      <c r="E64" s="45" t="str">
        <f t="shared" si="48"/>
        <v xml:space="preserve">- </v>
      </c>
      <c r="F64" s="45" t="str">
        <f t="shared" si="48"/>
        <v xml:space="preserve">- </v>
      </c>
      <c r="G64" s="45" t="str">
        <f t="shared" si="48"/>
        <v xml:space="preserve">- </v>
      </c>
      <c r="H64" s="45" t="str">
        <f t="shared" si="48"/>
        <v xml:space="preserve">- </v>
      </c>
      <c r="I64" s="45" t="str">
        <f t="shared" si="48"/>
        <v xml:space="preserve">- </v>
      </c>
      <c r="J64" s="70" t="s">
        <v>12</v>
      </c>
      <c r="K64" s="71"/>
      <c r="L64" s="72"/>
      <c r="M64" s="47">
        <v>30.271799999999999</v>
      </c>
      <c r="N64" s="48" t="s">
        <v>12</v>
      </c>
      <c r="O64" s="45" t="s">
        <v>12</v>
      </c>
      <c r="P64" s="45" t="s">
        <v>12</v>
      </c>
      <c r="Q64" s="45" t="s">
        <v>12</v>
      </c>
      <c r="R64" s="50">
        <f>M64</f>
        <v>30.271799999999999</v>
      </c>
      <c r="S64" s="62">
        <f>S54</f>
        <v>13.9092</v>
      </c>
      <c r="T64" s="63">
        <f>T54</f>
        <v>6.9972000000000003</v>
      </c>
      <c r="Y64" s="11"/>
      <c r="Z64" s="11"/>
      <c r="AA64" s="11"/>
    </row>
    <row r="65" spans="1:255" ht="25.5" customHeight="1" x14ac:dyDescent="0.2">
      <c r="B65" s="23" t="s">
        <v>16</v>
      </c>
      <c r="C65" s="12"/>
      <c r="D65" s="12"/>
      <c r="E65" s="12"/>
      <c r="F65" s="12"/>
      <c r="G65" s="12"/>
      <c r="H65" s="12"/>
      <c r="I65" s="12"/>
      <c r="J65" s="73" t="s">
        <v>17</v>
      </c>
      <c r="K65" s="74"/>
      <c r="L65" s="74"/>
      <c r="M65" s="74"/>
      <c r="N65" s="74"/>
      <c r="O65" s="74"/>
      <c r="P65" s="74"/>
      <c r="Q65" s="74"/>
      <c r="R65" s="74"/>
      <c r="S65" s="74"/>
      <c r="T65" s="75"/>
    </row>
    <row r="67" spans="1:255" ht="15.75" customHeight="1" x14ac:dyDescent="0.2">
      <c r="B67" s="37"/>
      <c r="C67" s="38"/>
      <c r="D67" s="38"/>
      <c r="E67" s="38"/>
      <c r="F67" s="38"/>
      <c r="G67" s="38"/>
      <c r="H67" s="38"/>
      <c r="I67" s="38"/>
      <c r="J67" s="147"/>
      <c r="K67" s="147"/>
      <c r="L67" s="147"/>
      <c r="M67" s="39"/>
      <c r="N67" s="39"/>
      <c r="O67" s="39"/>
      <c r="P67" s="39"/>
      <c r="Q67" s="39"/>
      <c r="R67" s="39"/>
      <c r="S67" s="39"/>
      <c r="T67" s="39"/>
    </row>
    <row r="68" spans="1:255" customFormat="1" x14ac:dyDescent="0.2">
      <c r="A68" s="35"/>
      <c r="B68" s="36" t="s">
        <v>24</v>
      </c>
      <c r="C68" s="35"/>
      <c r="D68" s="35"/>
      <c r="E68" s="35"/>
      <c r="F68" s="35"/>
      <c r="G68" s="35"/>
      <c r="H68" s="35"/>
      <c r="I68" s="35"/>
      <c r="J68" s="148"/>
      <c r="K68" s="148"/>
      <c r="L68" s="148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</row>
    <row r="69" spans="1:255" customFormat="1" ht="14.25" customHeight="1" x14ac:dyDescent="0.2">
      <c r="A69" s="35"/>
      <c r="B69" s="33" t="s">
        <v>25</v>
      </c>
      <c r="C69" s="35"/>
      <c r="D69" s="35"/>
      <c r="E69" s="35"/>
      <c r="F69" s="35"/>
      <c r="G69" s="35"/>
      <c r="H69" s="35"/>
      <c r="I69" s="35"/>
      <c r="J69" s="148"/>
      <c r="K69" s="148"/>
      <c r="L69" s="148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</row>
    <row r="70" spans="1:255" x14ac:dyDescent="0.2"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</row>
  </sheetData>
  <mergeCells count="119">
    <mergeCell ref="S58:T58"/>
    <mergeCell ref="B8:T8"/>
    <mergeCell ref="B16:T16"/>
    <mergeCell ref="Q20:Q22"/>
    <mergeCell ref="R20:R22"/>
    <mergeCell ref="S20:S22"/>
    <mergeCell ref="T20:T22"/>
    <mergeCell ref="G20:G22"/>
    <mergeCell ref="H20:H22"/>
    <mergeCell ref="M20:M22"/>
    <mergeCell ref="N20:N22"/>
    <mergeCell ref="O20:O22"/>
    <mergeCell ref="P20:P22"/>
    <mergeCell ref="J23:L23"/>
    <mergeCell ref="J24:L24"/>
    <mergeCell ref="J25:T25"/>
    <mergeCell ref="C28:E28"/>
    <mergeCell ref="J28:L28"/>
    <mergeCell ref="G30:G32"/>
    <mergeCell ref="H30:H32"/>
    <mergeCell ref="M30:M32"/>
    <mergeCell ref="N30:N32"/>
    <mergeCell ref="O30:O32"/>
    <mergeCell ref="P30:P32"/>
    <mergeCell ref="B7:T7"/>
    <mergeCell ref="C18:E18"/>
    <mergeCell ref="J18:L18"/>
    <mergeCell ref="M18:M19"/>
    <mergeCell ref="N18:N19"/>
    <mergeCell ref="O18:O19"/>
    <mergeCell ref="P18:P19"/>
    <mergeCell ref="Q18:Q19"/>
    <mergeCell ref="R18:R19"/>
    <mergeCell ref="S18:T18"/>
    <mergeCell ref="C48:E48"/>
    <mergeCell ref="J48:L48"/>
    <mergeCell ref="M48:M49"/>
    <mergeCell ref="N48:N49"/>
    <mergeCell ref="O48:O49"/>
    <mergeCell ref="P48:P49"/>
    <mergeCell ref="Q48:Q49"/>
    <mergeCell ref="R48:R49"/>
    <mergeCell ref="S30:S32"/>
    <mergeCell ref="J33:L33"/>
    <mergeCell ref="J34:L34"/>
    <mergeCell ref="J35:T35"/>
    <mergeCell ref="T40:T42"/>
    <mergeCell ref="S40:S42"/>
    <mergeCell ref="J43:L43"/>
    <mergeCell ref="J44:L44"/>
    <mergeCell ref="C38:E38"/>
    <mergeCell ref="J38:L38"/>
    <mergeCell ref="M38:M39"/>
    <mergeCell ref="N38:N39"/>
    <mergeCell ref="O38:O39"/>
    <mergeCell ref="P38:P39"/>
    <mergeCell ref="Q38:Q39"/>
    <mergeCell ref="R38:R39"/>
    <mergeCell ref="G40:G42"/>
    <mergeCell ref="H40:H42"/>
    <mergeCell ref="M40:M42"/>
    <mergeCell ref="N40:N42"/>
    <mergeCell ref="O40:O42"/>
    <mergeCell ref="P40:P42"/>
    <mergeCell ref="Q40:Q42"/>
    <mergeCell ref="G50:G52"/>
    <mergeCell ref="H50:H52"/>
    <mergeCell ref="M50:M52"/>
    <mergeCell ref="N50:N52"/>
    <mergeCell ref="O50:O52"/>
    <mergeCell ref="P50:P52"/>
    <mergeCell ref="Q50:Q52"/>
    <mergeCell ref="J45:T45"/>
    <mergeCell ref="R40:R42"/>
    <mergeCell ref="S48:T48"/>
    <mergeCell ref="T50:T52"/>
    <mergeCell ref="B70:T70"/>
    <mergeCell ref="J65:T65"/>
    <mergeCell ref="R60:R62"/>
    <mergeCell ref="S60:S62"/>
    <mergeCell ref="T60:T62"/>
    <mergeCell ref="J63:L63"/>
    <mergeCell ref="J64:L64"/>
    <mergeCell ref="S50:S52"/>
    <mergeCell ref="G60:G62"/>
    <mergeCell ref="H60:H62"/>
    <mergeCell ref="M60:M62"/>
    <mergeCell ref="N60:N62"/>
    <mergeCell ref="O60:O62"/>
    <mergeCell ref="P60:P62"/>
    <mergeCell ref="Q60:Q62"/>
    <mergeCell ref="I60:I62"/>
    <mergeCell ref="C58:E58"/>
    <mergeCell ref="J58:L58"/>
    <mergeCell ref="M58:M59"/>
    <mergeCell ref="N58:N59"/>
    <mergeCell ref="O58:O59"/>
    <mergeCell ref="P58:P59"/>
    <mergeCell ref="Q58:Q59"/>
    <mergeCell ref="R58:R59"/>
    <mergeCell ref="J53:L53"/>
    <mergeCell ref="J54:L54"/>
    <mergeCell ref="J55:T55"/>
    <mergeCell ref="R50:R52"/>
    <mergeCell ref="I20:I22"/>
    <mergeCell ref="I30:I32"/>
    <mergeCell ref="I40:I42"/>
    <mergeCell ref="I50:I52"/>
    <mergeCell ref="T30:T32"/>
    <mergeCell ref="M28:M29"/>
    <mergeCell ref="N28:N29"/>
    <mergeCell ref="O28:O29"/>
    <mergeCell ref="P28:P29"/>
    <mergeCell ref="Q28:Q29"/>
    <mergeCell ref="R28:R29"/>
    <mergeCell ref="S38:T38"/>
    <mergeCell ref="Q30:Q32"/>
    <mergeCell ref="R30:R32"/>
    <mergeCell ref="S28:T28"/>
  </mergeCells>
  <conditionalFormatting sqref="J20:L22 J30:L32 J40:L42 J50:L52 J60:L62">
    <cfRule type="containsText" dxfId="0" priority="1" operator="containsText" text="disp.">
      <formula>NOT(ISERROR(SEARCH("disp.",J20)))</formula>
    </cfRule>
  </conditionalFormatting>
  <pageMargins left="0.70866141732283472" right="0.11811023622047245" top="0.35433070866141736" bottom="0.15748031496062992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dal 1 ottobre 2023</vt:lpstr>
      <vt:lpstr>'dal 1 ottobre 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2018-04-03T12:12:22Z</dcterms:created>
  <dcterms:modified xsi:type="dcterms:W3CDTF">2023-10-12T10:27:33Z</dcterms:modified>
</cp:coreProperties>
</file>