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97EA3E23-613B-4BFF-BC0D-8253A728A2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gennaio 2024" sheetId="31" r:id="rId1"/>
  </sheets>
  <definedNames>
    <definedName name="_xlnm.Print_Area" localSheetId="0">'dal 1 gennaio 2024'!$B$1:$V$40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1" l="1"/>
  <c r="M30" i="31"/>
  <c r="L30" i="31"/>
  <c r="L31" i="31"/>
  <c r="M31" i="31"/>
  <c r="T30" i="31"/>
  <c r="I33" i="31"/>
  <c r="H33" i="31"/>
  <c r="G33" i="31"/>
  <c r="F33" i="31"/>
  <c r="O34" i="31" l="1"/>
  <c r="L34" i="31"/>
  <c r="I34" i="31"/>
  <c r="H34" i="31"/>
  <c r="G34" i="31"/>
  <c r="F34" i="31"/>
  <c r="E34" i="31"/>
  <c r="D34" i="31"/>
  <c r="C34" i="31"/>
  <c r="V19" i="31"/>
  <c r="V30" i="31" s="1"/>
  <c r="U19" i="31"/>
  <c r="U30" i="31" s="1"/>
  <c r="S19" i="31"/>
  <c r="S30" i="31" s="1"/>
  <c r="Q19" i="31"/>
  <c r="Q30" i="31" s="1"/>
  <c r="O19" i="31"/>
  <c r="O30" i="31" s="1"/>
  <c r="N21" i="31" l="1"/>
  <c r="M21" i="31"/>
  <c r="N20" i="31"/>
  <c r="M20" i="31"/>
  <c r="N19" i="31"/>
  <c r="M19" i="31"/>
  <c r="L19" i="31"/>
  <c r="R19" i="31"/>
  <c r="R30" i="31" s="1"/>
  <c r="P19" i="31"/>
  <c r="L21" i="31"/>
  <c r="L20" i="31"/>
  <c r="T19" i="31" l="1"/>
  <c r="P30" i="31"/>
  <c r="E32" i="31"/>
  <c r="N32" i="31" s="1"/>
  <c r="D32" i="31"/>
  <c r="M32" i="31" s="1"/>
  <c r="C32" i="31"/>
  <c r="L32" i="31" s="1"/>
  <c r="E31" i="31"/>
  <c r="N31" i="31" s="1"/>
  <c r="D31" i="31"/>
  <c r="C31" i="31"/>
  <c r="E30" i="31"/>
  <c r="D30" i="31"/>
  <c r="C30" i="31"/>
  <c r="L33" i="31"/>
  <c r="E33" i="31"/>
  <c r="D33" i="31"/>
  <c r="C33" i="31"/>
  <c r="B32" i="31"/>
  <c r="B31" i="31"/>
  <c r="B30" i="31"/>
  <c r="L22" i="31"/>
  <c r="B28" i="31" l="1"/>
</calcChain>
</file>

<file path=xl/sharedStrings.xml><?xml version="1.0" encoding="utf-8"?>
<sst xmlns="http://schemas.openxmlformats.org/spreadsheetml/2006/main" count="111" uniqueCount="53">
  <si>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</si>
  <si>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</si>
  <si>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</si>
  <si>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</si>
  <si>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</si>
  <si>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</si>
  <si>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</si>
  <si>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</si>
  <si>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</si>
  <si>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</si>
  <si>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</si>
  <si>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</si>
  <si>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</si>
  <si>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</si>
  <si>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</si>
  <si>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</si>
  <si>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</si>
  <si>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</si>
  <si>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</si>
  <si>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</si>
  <si>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</si>
  <si>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</si>
  <si>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</si>
  <si>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</si>
  <si>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</si>
  <si>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</si>
  <si>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</si>
  <si>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</si>
  <si>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</si>
  <si>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</si>
  <si>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</si>
  <si>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</si>
  <si>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</si>
  <si>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</si>
  <si>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</si>
  <si>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</si>
  <si>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</si>
  <si>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</si>
  <si>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</si>
  <si>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Gennaio 2024</t>
  </si>
  <si>
    <t>dal 1 Gennaio 2024</t>
  </si>
  <si>
    <t>1 Gennaio - 31 Marzo 2024</t>
  </si>
  <si>
    <t>Febbraio 2024</t>
  </si>
  <si>
    <t>Marzo 2024</t>
  </si>
  <si>
    <t>Per visualizzare in dettaglio le componenti di prezzo, cliccare su "+" sopra le colonne L, T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</si>
  <si>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</si>
  <si>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</si>
  <si>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</si>
  <si>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</si>
  <si>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δ</t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</si>
  <si>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</si>
  <si>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UTENZE NON DOMESTICHE BASSA TENSIONE PER RICARICA PUBBLICA DI VEICOLI ELETTRICI</t>
  </si>
  <si>
    <t xml:space="preserve">Condizioni economiche per i clienti del Servizio a Tutele Graduali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</si>
</sst>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000_ ;\-#,##0.000000\ "/>
    <numFmt numFmtId="165" formatCode="#,##0.0000_ ;\-#,##0.0000\ "/>
    <numFmt numFmtId="166" formatCode="#,##0.000000_ ;[Red]\-#,##0.000000\ "/>
    <numFmt numFmtId="167" formatCode="#,##0.0000000_ ;[Red]\-#,##0.0000000\ "/>
    <numFmt numFmtId="168" formatCode="#,##0.000000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4" fontId="2" fillId="2" borderId="0" xfId="1" applyNumberFormat="1" applyFont="1" applyFill="1" applyAlignment="1">
      <alignment vertical="center"/>
    </xf>
    <xf numFmtId="165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5" fontId="18" fillId="3" borderId="0" xfId="0" quotePrefix="1" applyNumberFormat="1" applyFont="1" applyFill="1" applyAlignment="1">
      <alignment horizontal="right" vertical="center"/>
    </xf>
    <xf numFmtId="41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41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6" fontId="16" fillId="3" borderId="5" xfId="0" quotePrefix="1" applyNumberFormat="1" applyFont="1" applyFill="1" applyBorder="1" applyAlignment="1">
      <alignment horizontal="right" vertical="center"/>
    </xf>
    <xf numFmtId="166" fontId="16" fillId="3" borderId="3" xfId="0" quotePrefix="1" applyNumberFormat="1" applyFont="1" applyFill="1" applyBorder="1" applyAlignment="1">
      <alignment horizontal="right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168" fontId="18" fillId="2" borderId="6" xfId="2" applyNumberFormat="1" applyFont="1" applyFill="1" applyBorder="1" applyAlignment="1">
      <alignment horizontal="right" vertical="center"/>
    </xf>
    <xf numFmtId="168" fontId="16" fillId="3" borderId="5" xfId="0" quotePrefix="1" applyNumberFormat="1" applyFont="1" applyFill="1" applyBorder="1" applyAlignment="1">
      <alignment horizontal="right" vertical="center"/>
    </xf>
    <xf numFmtId="168" fontId="18" fillId="2" borderId="5" xfId="2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2" fillId="2" borderId="0" xfId="2" applyFont="1" applyFill="1" applyAlignment="1" applyProtection="1">
      <alignment horizontal="left" vertical="center"/>
      <protection locked="0"/>
    </xf>
    <xf numFmtId="167" fontId="18" fillId="2" borderId="1" xfId="2" applyNumberFormat="1" applyFont="1" applyFill="1" applyBorder="1" applyAlignment="1">
      <alignment horizontal="right" vertical="center"/>
    </xf>
    <xf numFmtId="168" fontId="18" fillId="2" borderId="1" xfId="1" quotePrefix="1" applyNumberFormat="1" applyFont="1" applyFill="1" applyBorder="1" applyAlignment="1">
      <alignment vertical="center"/>
    </xf>
    <xf numFmtId="168" fontId="18" fillId="2" borderId="14" xfId="1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horizontal="right" vertical="center"/>
    </xf>
    <xf numFmtId="0" fontId="26" fillId="3" borderId="4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168" fontId="16" fillId="3" borderId="1" xfId="0" quotePrefix="1" applyNumberFormat="1" applyFont="1" applyFill="1" applyBorder="1" applyAlignment="1">
      <alignment horizontal="right" vertical="center"/>
    </xf>
    <xf numFmtId="168" fontId="16" fillId="3" borderId="14" xfId="0" quotePrefix="1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top" wrapText="1"/>
      <protection locked="0"/>
    </xf>
    <xf numFmtId="166" fontId="18" fillId="2" borderId="2" xfId="2" applyNumberFormat="1" applyFont="1" applyFill="1" applyBorder="1" applyAlignment="1">
      <alignment horizontal="right" vertical="center"/>
    </xf>
    <xf numFmtId="166" fontId="18" fillId="2" borderId="9" xfId="2" applyNumberFormat="1" applyFont="1" applyFill="1" applyBorder="1" applyAlignment="1">
      <alignment horizontal="right" vertical="center"/>
    </xf>
    <xf numFmtId="166" fontId="18" fillId="2" borderId="13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6" fontId="18" fillId="2" borderId="2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167" fontId="18" fillId="2" borderId="9" xfId="1" applyNumberFormat="1" applyFont="1" applyFill="1" applyBorder="1" applyAlignment="1">
      <alignment horizontal="center" vertical="center"/>
    </xf>
    <xf numFmtId="167" fontId="18" fillId="2" borderId="13" xfId="1" applyNumberFormat="1" applyFont="1" applyFill="1" applyBorder="1" applyAlignment="1">
      <alignment horizontal="center" vertical="center"/>
    </xf>
    <xf numFmtId="167" fontId="18" fillId="2" borderId="9" xfId="2" quotePrefix="1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center" vertical="center"/>
    </xf>
    <xf numFmtId="167" fontId="18" fillId="2" borderId="13" xfId="2" applyNumberFormat="1" applyFont="1" applyFill="1" applyBorder="1" applyAlignment="1">
      <alignment horizontal="center" vertical="center"/>
    </xf>
    <xf numFmtId="168" fontId="18" fillId="2" borderId="2" xfId="2" applyNumberFormat="1" applyFont="1" applyFill="1" applyBorder="1" applyAlignment="1">
      <alignment horizontal="right" vertical="center"/>
    </xf>
    <xf numFmtId="168" fontId="18" fillId="2" borderId="9" xfId="2" applyNumberFormat="1" applyFont="1" applyFill="1" applyBorder="1" applyAlignment="1">
      <alignment horizontal="right" vertical="center"/>
    </xf>
    <xf numFmtId="168" fontId="18" fillId="2" borderId="13" xfId="2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7" fontId="33" fillId="0" borderId="3" xfId="3" quotePrefix="1" applyNumberFormat="1" applyFont="1" applyFill="1" applyBorder="1" applyAlignment="1">
      <alignment horizontal="center" vertical="center"/>
    </xf>
    <xf numFmtId="167" fontId="33" fillId="0" borderId="10" xfId="3" applyNumberFormat="1" applyFont="1" applyFill="1" applyBorder="1" applyAlignment="1">
      <alignment horizontal="center" vertical="center"/>
    </xf>
    <xf numFmtId="167" fontId="33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0" fontId="29" fillId="7" borderId="4" xfId="1" applyFont="1" applyFill="1" applyBorder="1" applyAlignment="1">
      <alignment horizontal="center" vertical="center" wrapText="1"/>
    </xf>
    <xf numFmtId="0" fontId="29" fillId="7" borderId="7" xfId="1" applyFont="1" applyFill="1" applyBorder="1" applyAlignment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  <protection locked="0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16" fillId="3" borderId="3" xfId="0" quotePrefix="1" applyNumberFormat="1" applyFont="1" applyFill="1" applyBorder="1" applyAlignment="1">
      <alignment horizontal="center" vertical="center"/>
    </xf>
    <xf numFmtId="168" fontId="16" fillId="3" borderId="10" xfId="0" quotePrefix="1" applyNumberFormat="1" applyFont="1" applyFill="1" applyBorder="1" applyAlignment="1">
      <alignment horizontal="center" vertical="center"/>
    </xf>
    <xf numFmtId="168" fontId="16" fillId="3" borderId="6" xfId="0" quotePrefix="1" applyNumberFormat="1" applyFont="1" applyFill="1" applyBorder="1" applyAlignment="1">
      <alignment horizontal="center" vertical="center"/>
    </xf>
    <xf numFmtId="167" fontId="18" fillId="2" borderId="1" xfId="2" applyNumberFormat="1" applyFont="1" applyFill="1" applyBorder="1" applyAlignment="1">
      <alignment horizontal="right" vertical="center"/>
    </xf>
    <xf numFmtId="167" fontId="18" fillId="2" borderId="12" xfId="2" applyNumberFormat="1" applyFont="1" applyFill="1" applyBorder="1" applyAlignment="1">
      <alignment horizontal="right" vertical="center"/>
    </xf>
    <xf numFmtId="168" fontId="16" fillId="3" borderId="12" xfId="0" quotePrefix="1" applyNumberFormat="1" applyFont="1" applyFill="1" applyBorder="1" applyAlignment="1">
      <alignment horizontal="center" vertical="center"/>
    </xf>
    <xf numFmtId="168" fontId="16" fillId="3" borderId="15" xfId="0" quotePrefix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1"/>
  <sheetViews>
    <sheetView tabSelected="1" zoomScaleNormal="100" workbookViewId="0">
      <selection activeCell="B5" sqref="B5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38" customWidth="1" collapsed="1"/>
    <col min="13" max="14" width="16.7109375" style="38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21</v>
      </c>
    </row>
    <row r="2" spans="1:257" s="2" customFormat="1" ht="15" customHeight="1" x14ac:dyDescent="0.2">
      <c r="B2" s="26" t="s">
        <v>52</v>
      </c>
      <c r="C2" s="4"/>
      <c r="D2" s="4"/>
      <c r="E2" s="4"/>
      <c r="F2" s="4"/>
      <c r="G2" s="4"/>
      <c r="H2" s="4"/>
      <c r="I2" s="4"/>
      <c r="J2" s="4"/>
      <c r="K2" s="4"/>
      <c r="L2" s="39"/>
      <c r="M2" s="39"/>
      <c r="N2" s="39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39"/>
      <c r="M3" s="39"/>
      <c r="N3" s="39"/>
    </row>
    <row r="4" spans="1:257" x14ac:dyDescent="0.2">
      <c r="W4" s="8"/>
    </row>
    <row r="5" spans="1:257" ht="15" customHeight="1" x14ac:dyDescent="0.2">
      <c r="B5" s="7" t="s">
        <v>40</v>
      </c>
      <c r="C5" s="11"/>
      <c r="D5" s="12"/>
      <c r="E5" s="12"/>
      <c r="F5" s="12"/>
      <c r="G5" s="11"/>
      <c r="H5" s="11"/>
      <c r="I5" s="11"/>
      <c r="J5" s="11"/>
      <c r="K5" s="13"/>
      <c r="L5" s="40"/>
      <c r="M5" s="55" t="s">
        <v>44</v>
      </c>
      <c r="W5" s="8"/>
    </row>
    <row r="6" spans="1:257" x14ac:dyDescent="0.2">
      <c r="B6" s="8"/>
      <c r="C6" s="8"/>
      <c r="D6" s="14"/>
      <c r="E6" s="14"/>
      <c r="F6" s="14"/>
      <c r="G6" s="8"/>
      <c r="H6" s="8"/>
      <c r="I6" s="8"/>
      <c r="J6" s="8"/>
      <c r="K6" s="8"/>
      <c r="W6" s="8"/>
    </row>
    <row r="7" spans="1:257" ht="14.25" customHeight="1" x14ac:dyDescent="0.2">
      <c r="B7" s="94" t="s">
        <v>51</v>
      </c>
      <c r="C7" s="95"/>
      <c r="D7" s="96"/>
      <c r="E7" s="96"/>
      <c r="F7" s="96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7"/>
    </row>
    <row r="8" spans="1:257" customFormat="1" ht="30.75" customHeight="1" x14ac:dyDescent="0.2">
      <c r="A8" s="24"/>
      <c r="B8" s="66" t="s">
        <v>34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</row>
    <row r="9" spans="1:257" customFormat="1" ht="15" customHeight="1" x14ac:dyDescent="0.2">
      <c r="A9" s="24"/>
      <c r="B9" s="103" t="s">
        <v>20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</row>
    <row r="10" spans="1:257" customFormat="1" ht="15" customHeight="1" x14ac:dyDescent="0.25">
      <c r="A10" s="24"/>
      <c r="B10" s="106" t="s">
        <v>22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</row>
    <row r="11" spans="1:257" customFormat="1" ht="15" customHeight="1" x14ac:dyDescent="0.2">
      <c r="A11" s="24"/>
      <c r="B11" s="109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</row>
    <row r="12" spans="1:257" customFormat="1" ht="15" customHeight="1" x14ac:dyDescent="0.2">
      <c r="A12" s="24"/>
      <c r="B12" s="112" t="s">
        <v>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</row>
    <row r="13" spans="1:257" customFormat="1" ht="15" customHeight="1" x14ac:dyDescent="0.2">
      <c r="A13" s="24"/>
      <c r="B13" s="103" t="s">
        <v>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</row>
    <row r="14" spans="1:257" customFormat="1" ht="15" customHeight="1" x14ac:dyDescent="0.2">
      <c r="A14" s="24"/>
      <c r="B14" s="109" t="s">
        <v>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</row>
    <row r="15" spans="1:257" customForma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41"/>
      <c r="M15" s="41"/>
      <c r="N15" s="4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</row>
    <row r="16" spans="1:257" customFormat="1" ht="15.75" x14ac:dyDescent="0.2">
      <c r="A16" s="24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</row>
    <row r="17" spans="2:35" s="3" customFormat="1" ht="23.25" customHeight="1" x14ac:dyDescent="0.2">
      <c r="B17" s="54" t="s">
        <v>41</v>
      </c>
      <c r="C17" s="86" t="s">
        <v>27</v>
      </c>
      <c r="D17" s="87"/>
      <c r="E17" s="88"/>
      <c r="F17" s="34" t="s">
        <v>28</v>
      </c>
      <c r="G17" s="34" t="s">
        <v>31</v>
      </c>
      <c r="H17" s="34" t="s">
        <v>30</v>
      </c>
      <c r="I17" s="34" t="s">
        <v>32</v>
      </c>
      <c r="J17" s="34" t="s">
        <v>33</v>
      </c>
      <c r="K17" s="37" t="s">
        <v>29</v>
      </c>
      <c r="L17" s="89" t="s">
        <v>9</v>
      </c>
      <c r="M17" s="90"/>
      <c r="N17" s="91"/>
      <c r="O17" s="98" t="s">
        <v>12</v>
      </c>
      <c r="P17" s="98" t="s">
        <v>13</v>
      </c>
      <c r="Q17" s="98" t="s">
        <v>14</v>
      </c>
      <c r="R17" s="98" t="s">
        <v>0</v>
      </c>
      <c r="S17" s="98" t="s">
        <v>1</v>
      </c>
      <c r="T17" s="100" t="s">
        <v>10</v>
      </c>
      <c r="U17" s="102" t="s">
        <v>38</v>
      </c>
      <c r="V17" s="102"/>
    </row>
    <row r="18" spans="2:35" s="3" customFormat="1" ht="18.75" x14ac:dyDescent="0.2">
      <c r="B18" s="17" t="s">
        <v>17</v>
      </c>
      <c r="C18" s="6" t="s">
        <v>2</v>
      </c>
      <c r="D18" s="6" t="s">
        <v>3</v>
      </c>
      <c r="E18" s="6" t="s">
        <v>4</v>
      </c>
      <c r="F18" s="18"/>
      <c r="G18" s="18"/>
      <c r="H18" s="18"/>
      <c r="I18" s="18"/>
      <c r="J18" s="18"/>
      <c r="K18" s="18"/>
      <c r="L18" s="19" t="s">
        <v>2</v>
      </c>
      <c r="M18" s="20" t="s">
        <v>3</v>
      </c>
      <c r="N18" s="21" t="s">
        <v>4</v>
      </c>
      <c r="O18" s="99"/>
      <c r="P18" s="99"/>
      <c r="Q18" s="99"/>
      <c r="R18" s="99"/>
      <c r="S18" s="99"/>
      <c r="T18" s="101"/>
      <c r="U18" s="53" t="s">
        <v>36</v>
      </c>
      <c r="V18" s="53" t="s">
        <v>37</v>
      </c>
    </row>
    <row r="19" spans="2:35" s="5" customFormat="1" ht="14.25" customHeight="1" x14ac:dyDescent="0.2">
      <c r="B19" s="32" t="s">
        <v>39</v>
      </c>
      <c r="C19" s="35">
        <v>0.12061830000000001</v>
      </c>
      <c r="D19" s="35">
        <v>0.1155781</v>
      </c>
      <c r="E19" s="35">
        <v>9.79627E-2</v>
      </c>
      <c r="F19" s="35">
        <v>1.6085300000000004E-2</v>
      </c>
      <c r="G19" s="80">
        <v>2.5000000000000001E-4</v>
      </c>
      <c r="H19" s="80">
        <v>3.1189999999999998E-3</v>
      </c>
      <c r="I19" s="80">
        <v>1.07E-3</v>
      </c>
      <c r="J19" s="115">
        <v>1.1E-4</v>
      </c>
      <c r="K19" s="83">
        <v>1.75E-3</v>
      </c>
      <c r="L19" s="52">
        <f>IF(C19&lt;&gt;"",C19+$F$19+$G$19+$H$19+$I$19+$J$19+$K$19,"disp. da 1/02/2024")</f>
        <v>0.14300260000000001</v>
      </c>
      <c r="M19" s="52">
        <f>IF(D19&lt;&gt;"",D19+$F$19+$G$19+$H$19+$I$19+$J$19+$K$19,"disp. da 1/02/2024")</f>
        <v>0.13796240000000001</v>
      </c>
      <c r="N19" s="52">
        <f>IF(E19&lt;&gt;"",E19+$F$19+$G$19+$H$19+$I$19+$J$19+$K$19,"disp. da 1/02/2024")</f>
        <v>0.12034700000000001</v>
      </c>
      <c r="O19" s="70">
        <f>5.328/100</f>
        <v>5.3280000000000001E-2</v>
      </c>
      <c r="P19" s="70">
        <f>1.057/100</f>
        <v>1.057E-2</v>
      </c>
      <c r="Q19" s="85">
        <f>0.159/100</f>
        <v>1.5900000000000001E-3</v>
      </c>
      <c r="R19" s="70">
        <f>0.156/100</f>
        <v>1.56E-3</v>
      </c>
      <c r="S19" s="70">
        <f>0.052/100</f>
        <v>5.1999999999999995E-4</v>
      </c>
      <c r="T19" s="73">
        <f>O19+P19+Q19+R19+S19</f>
        <v>6.7520000000000011E-2</v>
      </c>
      <c r="U19" s="76">
        <f>5.8582/100</f>
        <v>5.8582000000000002E-2</v>
      </c>
      <c r="V19" s="79">
        <f>2.5022/100</f>
        <v>2.5022000000000003E-2</v>
      </c>
      <c r="W19" s="3"/>
      <c r="X19" s="3"/>
      <c r="Y19" s="3"/>
      <c r="Z19" s="3"/>
      <c r="AA19" s="3"/>
      <c r="AB19" s="9"/>
      <c r="AC19" s="9"/>
      <c r="AD19" s="9"/>
      <c r="AE19" s="3"/>
      <c r="AF19" s="3"/>
      <c r="AG19" s="3"/>
      <c r="AH19" s="3"/>
      <c r="AI19" s="3"/>
    </row>
    <row r="20" spans="2:35" s="3" customFormat="1" ht="14.25" customHeight="1" x14ac:dyDescent="0.2">
      <c r="B20" s="33" t="s">
        <v>42</v>
      </c>
      <c r="C20" s="35">
        <v>0.1057617</v>
      </c>
      <c r="D20" s="35">
        <v>0.10440980000000001</v>
      </c>
      <c r="E20" s="35">
        <v>8.4494300000000008E-2</v>
      </c>
      <c r="F20" s="35">
        <v>1.6022600000000001E-2</v>
      </c>
      <c r="G20" s="81"/>
      <c r="H20" s="81"/>
      <c r="I20" s="81"/>
      <c r="J20" s="115"/>
      <c r="K20" s="83"/>
      <c r="L20" s="52">
        <f>IF(C20&lt;&gt;"",C20+$F$20+$G$19+$H$19+$I$19+$J$19+$K$19,"disp. da 1/03/2024")</f>
        <v>0.12808329999999998</v>
      </c>
      <c r="M20" s="52">
        <f>IF(D20&lt;&gt;"",D20+$F$20+$G$19+$H$19+$I$19+$J$19+$K$19,"disp. da 1/03/2024")</f>
        <v>0.12673139999999999</v>
      </c>
      <c r="N20" s="52">
        <f>IF(E20&lt;&gt;"",E20+$F$20+$G$19+$H$19+$I$19+$J$19+$K$19,"disp. da 1/03/2024")</f>
        <v>0.10681590000000001</v>
      </c>
      <c r="O20" s="71"/>
      <c r="P20" s="71"/>
      <c r="Q20" s="71"/>
      <c r="R20" s="71"/>
      <c r="S20" s="71"/>
      <c r="T20" s="74"/>
      <c r="U20" s="77"/>
      <c r="V20" s="79"/>
      <c r="AB20" s="9"/>
      <c r="AC20" s="9"/>
      <c r="AD20" s="9"/>
    </row>
    <row r="21" spans="2:35" s="3" customFormat="1" ht="14.25" customHeight="1" x14ac:dyDescent="0.2">
      <c r="B21" s="33" t="s">
        <v>43</v>
      </c>
      <c r="C21" s="35">
        <v>0.10442410000000001</v>
      </c>
      <c r="D21" s="35">
        <v>0.10407870000000001</v>
      </c>
      <c r="E21" s="35">
        <v>8.9450900000000014E-2</v>
      </c>
      <c r="F21" s="35">
        <v>1.1512600000000001E-2</v>
      </c>
      <c r="G21" s="82"/>
      <c r="H21" s="82"/>
      <c r="I21" s="82"/>
      <c r="J21" s="116"/>
      <c r="K21" s="84"/>
      <c r="L21" s="52">
        <f>IF(C21&lt;&gt;"",C21+$F$21+$G$19+$H$19+$I$19+$J$19+$K$19,"disp. da 1/04/2024")</f>
        <v>0.1222357</v>
      </c>
      <c r="M21" s="52">
        <f>IF(D21&lt;&gt;"",D21+$F$21+$G$19+$H$19+$I$19+$J$19+$K$19,"disp. da 1/04/2024")</f>
        <v>0.12189030000000001</v>
      </c>
      <c r="N21" s="52">
        <f>IF(E21&lt;&gt;"",E21+$F$21+$G$19+$H$19+$I$19+$J$19+$K$19,"disp. da 1/04/2024")</f>
        <v>0.10726250000000001</v>
      </c>
      <c r="O21" s="72"/>
      <c r="P21" s="72"/>
      <c r="Q21" s="72"/>
      <c r="R21" s="72"/>
      <c r="S21" s="72"/>
      <c r="T21" s="75"/>
      <c r="U21" s="78"/>
      <c r="V21" s="79"/>
      <c r="AB21" s="9"/>
      <c r="AC21" s="9"/>
      <c r="AD21" s="9"/>
    </row>
    <row r="22" spans="2:35" s="3" customFormat="1" ht="14.25" customHeight="1" x14ac:dyDescent="0.2">
      <c r="B22" s="22" t="s">
        <v>18</v>
      </c>
      <c r="C22" s="36" t="s">
        <v>11</v>
      </c>
      <c r="D22" s="36" t="s">
        <v>11</v>
      </c>
      <c r="E22" s="36" t="s">
        <v>11</v>
      </c>
      <c r="F22" s="36" t="s">
        <v>11</v>
      </c>
      <c r="G22" s="36" t="s">
        <v>11</v>
      </c>
      <c r="H22" s="36" t="s">
        <v>11</v>
      </c>
      <c r="I22" s="36" t="s">
        <v>11</v>
      </c>
      <c r="J22" s="36" t="s">
        <v>11</v>
      </c>
      <c r="K22" s="36" t="s">
        <v>11</v>
      </c>
      <c r="L22" s="125" t="str">
        <f>I22</f>
        <v xml:space="preserve">- </v>
      </c>
      <c r="M22" s="126"/>
      <c r="N22" s="127"/>
      <c r="O22" s="44" t="s">
        <v>11</v>
      </c>
      <c r="P22" s="44" t="s">
        <v>11</v>
      </c>
      <c r="Q22" s="45" t="s">
        <v>11</v>
      </c>
      <c r="R22" s="45" t="s">
        <v>11</v>
      </c>
      <c r="S22" s="45" t="s">
        <v>11</v>
      </c>
      <c r="T22" s="45" t="s">
        <v>11</v>
      </c>
      <c r="U22" s="45" t="s">
        <v>11</v>
      </c>
      <c r="V22" s="44" t="s">
        <v>11</v>
      </c>
      <c r="AB22" s="9"/>
      <c r="AC22" s="9"/>
      <c r="AD22" s="9"/>
    </row>
    <row r="23" spans="2:35" s="3" customFormat="1" ht="14.25" customHeight="1" x14ac:dyDescent="0.2">
      <c r="B23" s="22" t="s">
        <v>19</v>
      </c>
      <c r="C23" s="36" t="s">
        <v>11</v>
      </c>
      <c r="D23" s="36" t="s">
        <v>11</v>
      </c>
      <c r="E23" s="36" t="s">
        <v>11</v>
      </c>
      <c r="F23" s="36" t="s">
        <v>11</v>
      </c>
      <c r="G23" s="36" t="s">
        <v>11</v>
      </c>
      <c r="H23" s="36" t="s">
        <v>11</v>
      </c>
      <c r="I23" s="36" t="s">
        <v>11</v>
      </c>
      <c r="J23" s="36" t="s">
        <v>11</v>
      </c>
      <c r="K23" s="36" t="s">
        <v>11</v>
      </c>
      <c r="L23" s="128" t="s">
        <v>11</v>
      </c>
      <c r="M23" s="129"/>
      <c r="N23" s="130"/>
      <c r="O23" s="44" t="s">
        <v>11</v>
      </c>
      <c r="P23" s="44" t="s">
        <v>11</v>
      </c>
      <c r="Q23" s="45" t="s">
        <v>11</v>
      </c>
      <c r="R23" s="45" t="s">
        <v>11</v>
      </c>
      <c r="S23" s="45" t="s">
        <v>11</v>
      </c>
      <c r="T23" s="45" t="s">
        <v>11</v>
      </c>
      <c r="U23" s="45" t="s">
        <v>11</v>
      </c>
      <c r="V23" s="44" t="s">
        <v>11</v>
      </c>
      <c r="AB23" s="9"/>
      <c r="AC23" s="9"/>
      <c r="AD23" s="9"/>
    </row>
    <row r="24" spans="2:35" ht="25.5" customHeight="1" x14ac:dyDescent="0.2">
      <c r="B24" s="23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31" t="s">
        <v>16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3"/>
    </row>
    <row r="26" spans="2:35" ht="14.25" customHeight="1" x14ac:dyDescent="0.2">
      <c r="B26" s="15"/>
      <c r="C26" s="16"/>
      <c r="D26" s="16"/>
      <c r="E26" s="16"/>
      <c r="F26" s="16"/>
      <c r="G26" s="16"/>
      <c r="H26" s="16"/>
      <c r="I26" s="16"/>
      <c r="J26" s="16"/>
      <c r="K26" s="16"/>
    </row>
    <row r="27" spans="2:35" ht="34.5" customHeight="1" x14ac:dyDescent="0.2">
      <c r="B27" s="69" t="s">
        <v>50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2:35" s="3" customFormat="1" ht="23.25" customHeight="1" x14ac:dyDescent="0.2">
      <c r="B28" s="54" t="str">
        <f>B17</f>
        <v>1 Gennaio - 31 Marzo 2024</v>
      </c>
      <c r="C28" s="86" t="s">
        <v>45</v>
      </c>
      <c r="D28" s="87"/>
      <c r="E28" s="88"/>
      <c r="F28" s="34" t="s">
        <v>46</v>
      </c>
      <c r="G28" s="34" t="s">
        <v>47</v>
      </c>
      <c r="H28" s="34" t="s">
        <v>48</v>
      </c>
      <c r="I28" s="34" t="s">
        <v>49</v>
      </c>
      <c r="J28" s="60"/>
      <c r="K28" s="61"/>
      <c r="L28" s="89" t="s">
        <v>9</v>
      </c>
      <c r="M28" s="90"/>
      <c r="N28" s="91"/>
      <c r="O28" s="92" t="s">
        <v>12</v>
      </c>
      <c r="P28" s="92" t="s">
        <v>13</v>
      </c>
      <c r="Q28" s="92" t="s">
        <v>14</v>
      </c>
      <c r="R28" s="134" t="s">
        <v>0</v>
      </c>
      <c r="S28" s="134" t="s">
        <v>1</v>
      </c>
      <c r="T28" s="136" t="s">
        <v>10</v>
      </c>
      <c r="U28" s="138" t="s">
        <v>38</v>
      </c>
      <c r="V28" s="139"/>
    </row>
    <row r="29" spans="2:35" s="3" customFormat="1" ht="18.75" x14ac:dyDescent="0.2">
      <c r="B29" s="17" t="s">
        <v>17</v>
      </c>
      <c r="C29" s="6" t="s">
        <v>2</v>
      </c>
      <c r="D29" s="6" t="s">
        <v>3</v>
      </c>
      <c r="E29" s="6" t="s">
        <v>4</v>
      </c>
      <c r="F29" s="18"/>
      <c r="G29" s="18"/>
      <c r="H29" s="18"/>
      <c r="I29" s="18"/>
      <c r="J29" s="62"/>
      <c r="K29" s="63"/>
      <c r="L29" s="19" t="s">
        <v>2</v>
      </c>
      <c r="M29" s="20" t="s">
        <v>3</v>
      </c>
      <c r="N29" s="21" t="s">
        <v>4</v>
      </c>
      <c r="O29" s="93"/>
      <c r="P29" s="93"/>
      <c r="Q29" s="93"/>
      <c r="R29" s="135"/>
      <c r="S29" s="135"/>
      <c r="T29" s="137"/>
      <c r="U29" s="53" t="s">
        <v>36</v>
      </c>
      <c r="V29" s="53" t="s">
        <v>37</v>
      </c>
    </row>
    <row r="30" spans="2:35" s="5" customFormat="1" ht="14.25" customHeight="1" x14ac:dyDescent="0.2">
      <c r="B30" s="32" t="str">
        <f>B19</f>
        <v>Gennaio 2024</v>
      </c>
      <c r="C30" s="46">
        <f t="shared" ref="C30:E32" si="0">IF(C19=0,"",C19)</f>
        <v>0.12061830000000001</v>
      </c>
      <c r="D30" s="46">
        <f t="shared" si="0"/>
        <v>0.1155781</v>
      </c>
      <c r="E30" s="46">
        <f t="shared" si="0"/>
        <v>9.79627E-2</v>
      </c>
      <c r="F30" s="56">
        <v>1.6085300000000004E-2</v>
      </c>
      <c r="G30" s="117">
        <v>4.4999999999999999E-4</v>
      </c>
      <c r="H30" s="120">
        <v>8.4999999999999995E-4</v>
      </c>
      <c r="I30" s="147">
        <v>7.4899999999999999E-4</v>
      </c>
      <c r="J30" s="57"/>
      <c r="K30" s="58"/>
      <c r="L30" s="51">
        <f>IF(C30&lt;&gt;"",C30+$F$30+$G$30+$H$30+$I$30,"disp. da 1/02/2024")</f>
        <v>0.1387526</v>
      </c>
      <c r="M30" s="51">
        <f>IF(D30&lt;&gt;"",D30+$F$30+$G$30+$H$30+$I$30,"disp. da 1/02/2024")</f>
        <v>0.13371240000000001</v>
      </c>
      <c r="N30" s="51">
        <f>IF(E30&lt;&gt;"",E30+$F$30+$G$30+$H$30+$I$30,"disp. da 1/02/2024")</f>
        <v>0.11609700000000002</v>
      </c>
      <c r="O30" s="122">
        <f>O19</f>
        <v>5.3280000000000001E-2</v>
      </c>
      <c r="P30" s="122">
        <f>P19</f>
        <v>1.057E-2</v>
      </c>
      <c r="Q30" s="122">
        <f>Q19</f>
        <v>1.5900000000000001E-3</v>
      </c>
      <c r="R30" s="122">
        <f>R19</f>
        <v>1.56E-3</v>
      </c>
      <c r="S30" s="122">
        <f>S19</f>
        <v>5.1999999999999995E-4</v>
      </c>
      <c r="T30" s="73">
        <f>O30+P30+Q30+R30+S30</f>
        <v>6.7520000000000011E-2</v>
      </c>
      <c r="U30" s="73">
        <f>U19</f>
        <v>5.8582000000000002E-2</v>
      </c>
      <c r="V30" s="73">
        <f>V19</f>
        <v>2.5022000000000003E-2</v>
      </c>
      <c r="W30" s="3"/>
      <c r="X30" s="3"/>
      <c r="Y30" s="3"/>
      <c r="Z30" s="3"/>
      <c r="AA30" s="9"/>
      <c r="AB30" s="9"/>
      <c r="AC30" s="9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32" t="str">
        <f>B20</f>
        <v>Febbraio 2024</v>
      </c>
      <c r="C31" s="46">
        <f t="shared" si="0"/>
        <v>0.1057617</v>
      </c>
      <c r="D31" s="46">
        <f t="shared" si="0"/>
        <v>0.10440980000000001</v>
      </c>
      <c r="E31" s="46">
        <f t="shared" si="0"/>
        <v>8.4494300000000008E-2</v>
      </c>
      <c r="F31" s="56">
        <v>1.6022600000000001E-2</v>
      </c>
      <c r="G31" s="118"/>
      <c r="H31" s="120"/>
      <c r="I31" s="147"/>
      <c r="J31" s="57"/>
      <c r="K31" s="58"/>
      <c r="L31" s="51">
        <f>IF(C31&lt;&gt;"",C31+$F$31+$G$30+$H$30+$I$30,"disp. da 1/03/2024")</f>
        <v>0.12383330000000001</v>
      </c>
      <c r="M31" s="51">
        <f>IF(D31&lt;&gt;"",D31+$F$31+$G$30+$H$30+$I$30,"disp. da 1/03/2024")</f>
        <v>0.12248140000000002</v>
      </c>
      <c r="N31" s="51">
        <f>IF(E31&lt;&gt;"",E31+$F$31+$G$30+$H$30+$I$30,"disp. da 1/03/2024")</f>
        <v>0.10256590000000002</v>
      </c>
      <c r="O31" s="123"/>
      <c r="P31" s="123"/>
      <c r="Q31" s="123"/>
      <c r="R31" s="123"/>
      <c r="S31" s="123"/>
      <c r="T31" s="74"/>
      <c r="U31" s="74"/>
      <c r="V31" s="74"/>
      <c r="AA31" s="9"/>
      <c r="AB31" s="9"/>
      <c r="AC31" s="9"/>
    </row>
    <row r="32" spans="2:35" s="3" customFormat="1" ht="14.25" customHeight="1" x14ac:dyDescent="0.2">
      <c r="B32" s="32" t="str">
        <f>B21</f>
        <v>Marzo 2024</v>
      </c>
      <c r="C32" s="46">
        <f t="shared" si="0"/>
        <v>0.10442410000000001</v>
      </c>
      <c r="D32" s="46">
        <f t="shared" si="0"/>
        <v>0.10407870000000001</v>
      </c>
      <c r="E32" s="46">
        <f t="shared" si="0"/>
        <v>8.9450900000000014E-2</v>
      </c>
      <c r="F32" s="56">
        <v>1.1512600000000001E-2</v>
      </c>
      <c r="G32" s="119"/>
      <c r="H32" s="121"/>
      <c r="I32" s="148"/>
      <c r="J32" s="57"/>
      <c r="K32" s="58"/>
      <c r="L32" s="51">
        <f>IF(C32&lt;&gt;"",C32+$F$32+$G$30+$H$30+$I$30,"disp. da 1/04/2024")</f>
        <v>0.11798570000000001</v>
      </c>
      <c r="M32" s="51">
        <f>IF(D32&lt;&gt;"",D32+$F$32+$G$30+$H$30+$I$30,"disp. da 1/04/2024")</f>
        <v>0.11764030000000002</v>
      </c>
      <c r="N32" s="51">
        <f>IF(E32&lt;&gt;"",E32+$F$32+$G$30+$H$30+$I$30,"disp. da 1/04/2024")</f>
        <v>0.10301250000000002</v>
      </c>
      <c r="O32" s="124"/>
      <c r="P32" s="124"/>
      <c r="Q32" s="124"/>
      <c r="R32" s="124"/>
      <c r="S32" s="124"/>
      <c r="T32" s="75"/>
      <c r="U32" s="75"/>
      <c r="V32" s="75"/>
      <c r="AA32" s="9"/>
      <c r="AB32" s="9"/>
      <c r="AC32" s="9"/>
    </row>
    <row r="33" spans="1:257" s="3" customFormat="1" ht="14.25" customHeight="1" x14ac:dyDescent="0.2">
      <c r="B33" s="22" t="s">
        <v>18</v>
      </c>
      <c r="C33" s="47" t="str">
        <f t="shared" ref="C33:I33" si="1">C22</f>
        <v xml:space="preserve">- </v>
      </c>
      <c r="D33" s="47" t="str">
        <f t="shared" si="1"/>
        <v xml:space="preserve">- </v>
      </c>
      <c r="E33" s="47" t="str">
        <f t="shared" si="1"/>
        <v xml:space="preserve">- </v>
      </c>
      <c r="F33" s="47" t="str">
        <f t="shared" si="1"/>
        <v xml:space="preserve">- </v>
      </c>
      <c r="G33" s="47" t="str">
        <f t="shared" si="1"/>
        <v xml:space="preserve">- </v>
      </c>
      <c r="H33" s="47" t="str">
        <f t="shared" si="1"/>
        <v xml:space="preserve">- </v>
      </c>
      <c r="I33" s="47" t="str">
        <f t="shared" si="1"/>
        <v xml:space="preserve">- </v>
      </c>
      <c r="J33" s="64"/>
      <c r="K33" s="65"/>
      <c r="L33" s="141" t="str">
        <f>I33</f>
        <v xml:space="preserve">- </v>
      </c>
      <c r="M33" s="142"/>
      <c r="N33" s="143"/>
      <c r="O33" s="48"/>
      <c r="P33" s="49"/>
      <c r="Q33" s="48"/>
      <c r="R33" s="47"/>
      <c r="S33" s="50"/>
      <c r="T33" s="47"/>
      <c r="U33" s="59"/>
      <c r="V33" s="59"/>
      <c r="AA33" s="9"/>
      <c r="AB33" s="9"/>
      <c r="AC33" s="9"/>
    </row>
    <row r="34" spans="1:257" s="3" customFormat="1" ht="14.25" customHeight="1" x14ac:dyDescent="0.2">
      <c r="B34" s="22" t="s">
        <v>19</v>
      </c>
      <c r="C34" s="47" t="str">
        <f t="shared" ref="C34:I34" si="2">$S$23</f>
        <v xml:space="preserve">- </v>
      </c>
      <c r="D34" s="47" t="str">
        <f t="shared" si="2"/>
        <v xml:space="preserve">- </v>
      </c>
      <c r="E34" s="47" t="str">
        <f t="shared" si="2"/>
        <v xml:space="preserve">- </v>
      </c>
      <c r="F34" s="47" t="str">
        <f t="shared" si="2"/>
        <v xml:space="preserve">- </v>
      </c>
      <c r="G34" s="47" t="str">
        <f t="shared" si="2"/>
        <v xml:space="preserve">- </v>
      </c>
      <c r="H34" s="47" t="str">
        <f t="shared" si="2"/>
        <v xml:space="preserve">- </v>
      </c>
      <c r="I34" s="47" t="str">
        <f t="shared" si="2"/>
        <v xml:space="preserve">- </v>
      </c>
      <c r="J34" s="149"/>
      <c r="K34" s="150"/>
      <c r="L34" s="144" t="str">
        <f>$S$23</f>
        <v xml:space="preserve">- </v>
      </c>
      <c r="M34" s="145"/>
      <c r="N34" s="146"/>
      <c r="O34" s="47" t="str">
        <f>$S$23</f>
        <v xml:space="preserve">- </v>
      </c>
      <c r="P34" s="47"/>
      <c r="Q34" s="47"/>
      <c r="R34" s="47"/>
      <c r="S34" s="47"/>
      <c r="T34" s="47"/>
      <c r="U34" s="47"/>
      <c r="V34" s="47"/>
      <c r="AA34" s="9"/>
      <c r="AB34" s="9"/>
      <c r="AC34" s="9"/>
    </row>
    <row r="35" spans="1:257" ht="25.5" customHeight="1" x14ac:dyDescent="0.2">
      <c r="B35" s="23" t="s">
        <v>15</v>
      </c>
      <c r="C35" s="10"/>
      <c r="D35" s="10"/>
      <c r="E35" s="10"/>
      <c r="F35" s="10"/>
      <c r="G35" s="10"/>
      <c r="H35" s="10"/>
      <c r="I35" s="10"/>
      <c r="J35" s="10"/>
      <c r="K35" s="10"/>
      <c r="L35" s="131" t="s">
        <v>16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3"/>
    </row>
    <row r="37" spans="1:257" ht="15.75" customHeight="1" x14ac:dyDescent="0.2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42"/>
      <c r="M37" s="42"/>
      <c r="N37" s="42"/>
      <c r="O37" s="31"/>
      <c r="P37" s="31"/>
      <c r="Q37" s="31"/>
      <c r="R37" s="31"/>
      <c r="S37" s="31"/>
      <c r="T37" s="31"/>
      <c r="U37" s="31"/>
      <c r="V37" s="31"/>
    </row>
    <row r="38" spans="1:257" customFormat="1" x14ac:dyDescent="0.2">
      <c r="A38" s="27"/>
      <c r="B38" s="28" t="s">
        <v>23</v>
      </c>
      <c r="C38" s="27"/>
      <c r="D38" s="27"/>
      <c r="E38" s="27"/>
      <c r="F38" s="27"/>
      <c r="G38" s="27"/>
      <c r="H38" s="27"/>
      <c r="I38" s="27"/>
      <c r="J38" s="27"/>
      <c r="K38" s="27"/>
      <c r="L38" s="43"/>
      <c r="M38" s="43"/>
      <c r="N38" s="43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</row>
    <row r="39" spans="1:257" customFormat="1" ht="14.25" customHeight="1" x14ac:dyDescent="0.2">
      <c r="A39" s="27"/>
      <c r="B39" s="28" t="s">
        <v>25</v>
      </c>
      <c r="C39" s="27"/>
      <c r="D39" s="27"/>
      <c r="E39" s="27"/>
      <c r="F39" s="27"/>
      <c r="G39" s="27"/>
      <c r="H39" s="27"/>
      <c r="I39" s="27"/>
      <c r="J39" s="27"/>
      <c r="K39" s="27"/>
      <c r="L39" s="43"/>
      <c r="M39" s="43"/>
      <c r="N39" s="4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</row>
    <row r="40" spans="1:257" customFormat="1" ht="14.25" customHeight="1" x14ac:dyDescent="0.2">
      <c r="A40" s="24"/>
      <c r="B40" s="25" t="s">
        <v>24</v>
      </c>
      <c r="C40" s="25"/>
      <c r="D40" s="25"/>
      <c r="E40" s="25"/>
      <c r="F40" s="25"/>
      <c r="G40" s="25"/>
      <c r="H40" s="25"/>
      <c r="I40" s="25"/>
      <c r="J40" s="25"/>
      <c r="K40" s="25"/>
      <c r="L40" s="41"/>
      <c r="M40" s="41"/>
      <c r="N40" s="4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</row>
    <row r="41" spans="1:257" x14ac:dyDescent="0.2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</sheetData>
  <mergeCells count="60">
    <mergeCell ref="B41:V41"/>
    <mergeCell ref="L33:N33"/>
    <mergeCell ref="L34:N34"/>
    <mergeCell ref="L35:V35"/>
    <mergeCell ref="U30:U32"/>
    <mergeCell ref="I30:I32"/>
    <mergeCell ref="Q30:Q32"/>
    <mergeCell ref="R30:R32"/>
    <mergeCell ref="S30:S32"/>
    <mergeCell ref="T30:T32"/>
    <mergeCell ref="V30:V32"/>
    <mergeCell ref="J34:K34"/>
    <mergeCell ref="G30:G32"/>
    <mergeCell ref="H30:H32"/>
    <mergeCell ref="O30:O32"/>
    <mergeCell ref="P30:P32"/>
    <mergeCell ref="L22:N22"/>
    <mergeCell ref="L23:N23"/>
    <mergeCell ref="L24:V24"/>
    <mergeCell ref="R28:R29"/>
    <mergeCell ref="S28:S29"/>
    <mergeCell ref="T28:T29"/>
    <mergeCell ref="B27:V27"/>
    <mergeCell ref="U28:V28"/>
    <mergeCell ref="B7:V7"/>
    <mergeCell ref="C17:E17"/>
    <mergeCell ref="L17:N17"/>
    <mergeCell ref="O17:O18"/>
    <mergeCell ref="P17:P18"/>
    <mergeCell ref="Q17:Q18"/>
    <mergeCell ref="R17:R18"/>
    <mergeCell ref="S17:S18"/>
    <mergeCell ref="T17:T18"/>
    <mergeCell ref="U17:V17"/>
    <mergeCell ref="B9:V9"/>
    <mergeCell ref="B10:V10"/>
    <mergeCell ref="B11:V11"/>
    <mergeCell ref="B12:V12"/>
    <mergeCell ref="B13:V13"/>
    <mergeCell ref="B14:V14"/>
    <mergeCell ref="C28:E28"/>
    <mergeCell ref="L28:N28"/>
    <mergeCell ref="O28:O29"/>
    <mergeCell ref="P28:P29"/>
    <mergeCell ref="Q28:Q29"/>
    <mergeCell ref="B8:V8"/>
    <mergeCell ref="B16:V16"/>
    <mergeCell ref="S19:S21"/>
    <mergeCell ref="T19:T21"/>
    <mergeCell ref="U19:U21"/>
    <mergeCell ref="V19:V21"/>
    <mergeCell ref="G19:G21"/>
    <mergeCell ref="H19:H21"/>
    <mergeCell ref="K19:K21"/>
    <mergeCell ref="O19:O21"/>
    <mergeCell ref="P19:P21"/>
    <mergeCell ref="Q19:Q21"/>
    <mergeCell ref="R19:R21"/>
    <mergeCell ref="I19:I21"/>
    <mergeCell ref="J19:J21"/>
  </mergeCells>
  <conditionalFormatting sqref="L19:N21 L30:N32">
    <cfRule type="containsText" dxfId="0" priority="1" operator="containsText" text="disp.">
      <formula>NOT(ISERROR(SEARCH("disp.",L19)))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gennaio 2024</vt:lpstr>
      <vt:lpstr>'dal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2024-04-02T09:39:54Z</dcterms:modified>
</cp:coreProperties>
</file>